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<sst xmlns="http://schemas.openxmlformats.org/spreadsheetml/2006/main" count="418" uniqueCount="358">
  <si>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</si>
  <si>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</si>
  <si>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</si>
  <si>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</si>
  <si>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</si>
  <si>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</si>
  <si>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</si>
  <si>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</si>
  <si>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</si>
  <si>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</si>
  <si>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</si>
  <si>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</si>
  <si>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</si>
  <si>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</si>
  <si>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</si>
  <si>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</si>
  <si>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</si>
  <si>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</si>
  <si>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</si>
  <si>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</si>
  <si>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</si>
  <si>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</si>
  <si>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</si>
  <si>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</si>
  <si>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</si>
  <si>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</si>
  <si>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</si>
  <si>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</si>
  <si>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</si>
  <si>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</si>
  <si>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</si>
  <si>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</si>
  <si>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</si>
  <si>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</si>
  <si>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</si>
  <si>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</si>
  <si>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</si>
  <si>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</si>
  <si>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</si>
  <si>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</si>
  <si>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</si>
  <si>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</si>
  <si>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</si>
  <si>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</si>
  <si>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</si>
  <si>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</si>
  <si>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</si>
  <si>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</si>
  <si>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</si>
  <si>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</si>
  <si>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</si>
  <si>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</si>
  <si>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</si>
  <si>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</si>
  <si>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</si>
  <si>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</si>
  <si>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</si>
  <si>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</si>
  <si>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</si>
  <si>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</si>
  <si>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</si>
  <si>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</si>
  <si>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</si>
  <si>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</si>
  <si>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</si>
  <si>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</si>
  <si>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</si>
  <si>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</si>
  <si>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</si>
  <si>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</si>
  <si>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</si>
  <si>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</si>
  <si>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</si>
  <si>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</si>
  <si>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</si>
  <si>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</si>
  <si>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</si>
  <si>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</si>
  <si>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</si>
  <si>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</si>
  <si>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</si>
  <si>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</si>
  <si>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</si>
  <si>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</si>
  <si>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</si>
  <si>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</si>
  <si>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</si>
  <si>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</si>
  <si>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</si>
  <si>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</si>
  <si>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</si>
  <si>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</si>
  <si>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</si>
  <si>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</si>
  <si>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</si>
  <si>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</si>
  <si>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</si>
  <si>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</si>
  <si>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</si>
  <si>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</si>
  <si>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</si>
  <si>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</si>
  <si>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</si>
  <si>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</si>
  <si>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</si>
  <si>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</si>
  <si>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</si>
  <si>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</si>
  <si>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</si>
  <si>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</si>
  <si>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</si>
  <si>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</si>
  <si>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</si>
  <si>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</si>
  <si>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</si>
  <si>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</si>
  <si>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</si>
  <si>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</si>
  <si>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</si>
  <si>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</si>
  <si>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</si>
  <si>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</si>
  <si>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</si>
  <si>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</si>
  <si>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</si>
  <si>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</si>
  <si>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</si>
  <si>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</si>
  <si>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</si>
  <si>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</si>
  <si>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</si>
  <si>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</si>
  <si>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</si>
  <si>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</si>
  <si>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</si>
  <si>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</si>
  <si>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</si>
  <si>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</si>
  <si>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</si>
  <si>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</si>
  <si>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</si>
  <si>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</si>
  <si>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</si>
  <si>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</si>
  <si>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</si>
  <si>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</si>
  <si>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</si>
  <si>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</si>
  <si>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</si>
  <si>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</si>
  <si>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</si>
  <si>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</si>
  <si>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</si>
  <si>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</si>
  <si>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</si>
  <si>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</si>
  <si>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</si>
  <si>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</si>
  <si>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</si>
  <si>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</si>
  <si>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</si>
  <si>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</si>
  <si>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</si>
  <si>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</si>
  <si>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</si>
  <si>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</si>
  <si>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</si>
  <si>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</si>
  <si>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</si>
  <si>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</si>
  <si>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</si>
  <si>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</si>
  <si>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</si>
  <si>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</si>
  <si>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</si>
  <si>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</si>
  <si>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</si>
  <si>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</si>
  <si>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</si>
  <si>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</si>
  <si>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</si>
  <si>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</si>
  <si>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</si>
  <si>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</si>
  <si>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</si>
  <si>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</si>
  <si>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</si>
  <si>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</si>
  <si>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</si>
  <si>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</si>
  <si>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</si>
  <si>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</si>
  <si>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</si>
  <si>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</si>
  <si>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</si>
  <si>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</si>
  <si>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</si>
  <si>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</si>
  <si>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</si>
  <si>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</si>
  <si>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</si>
  <si>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</si>
  <si>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</si>
  <si>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</si>
  <si>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</si>
  <si>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</si>
  <si>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</si>
  <si>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</si>
  <si>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</si>
  <si>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</si>
  <si>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</si>
  <si>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</si>
  <si>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</si>
  <si>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</si>
  <si>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</si>
  <si>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</si>
  <si>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</si>
  <si>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</si>
  <si>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</si>
  <si>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</si>
  <si>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</si>
  <si>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</si>
  <si>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</si>
  <si>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</si>
  <si>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</si>
  <si>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</si>
  <si>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</si>
  <si>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</si>
  <si>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</si>
  <si>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</si>
  <si>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</si>
  <si>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</si>
  <si>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</si>
  <si>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</si>
  <si>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</si>
  <si>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</si>
  <si>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</si>
  <si>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</si>
  <si>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</si>
  <si>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</si>
  <si>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</si>
  <si>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</si>
  <si>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</si>
  <si>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</si>
  <si>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</si>
  <si>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</si>
  <si>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</si>
  <si>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</si>
  <si>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</si>
  <si>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</si>
  <si>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</si>
  <si>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</si>
  <si>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</si>
  <si>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</si>
  <si>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</si>
  <si>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</si>
  <si>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</si>
  <si>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</si>
  <si>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</si>
  <si>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</si>
  <si>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</si>
  <si>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</si>
  <si>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</si>
  <si>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</si>
  <si>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</si>
  <si>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</si>
  <si>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</si>
  <si>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</si>
  <si>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</si>
  <si>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</si>
  <si>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</si>
  <si>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</si>
  <si>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</si>
  <si>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</si>
  <si>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</si>
  <si>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</si>
  <si>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</si>
  <si>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</si>
  <si>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</si>
  <si>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</si>
  <si>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</si>
  <si>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</si>
  <si>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</si>
  <si>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</si>
  <si>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</si>
  <si>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</si>
  <si>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</si>
  <si>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</si>
  <si>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</si>
  <si>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</si>
  <si>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</si>
  <si>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</si>
  <si>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</si>
  <si>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</si>
  <si>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</si>
  <si>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</si>
  <si>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</si>
  <si>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</si>
  <si>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</si>
  <si>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</si>
  <si>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</si>
  <si>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</si>
  <si>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</si>
  <si>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</si>
  <si>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</si>
  <si>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</si>
  <si>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</si>
  <si>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</si>
  <si>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</si>
  <si>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</si>
  <si>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</si>
  <si>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</si>
  <si>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</si>
  <si>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</si>
  <si>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</si>
  <si>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</si>
  <si>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</si>
  <si>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</si>
  <si>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</si>
  <si>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</si>
  <si>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</si>
  <si>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</si>
  <si>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</si>
  <si>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</si>
  <si>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</si>
  <si>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</si>
  <si>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</si>
  <si>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</si>
  <si>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</si>
  <si>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</si>
  <si>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</si>
  <si>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</si>
  <si>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</si>
  <si>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</si>
  <si>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</si>
  <si>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</si>
  <si>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</si>
  <si>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</si>
  <si>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</si>
  <si>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</si>
  <si>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</si>
  <si>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</si>
  <si>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</si>
  <si>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</si>
  <si>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</si>
  <si>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</si>
  <si>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</si>
  <si>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</si>
  <si>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</si>
  <si>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</si>
  <si>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</si>
  <si>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</si>
  <si>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</si>
  <si>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1.1.2014.</t>
  </si>
  <si>
    <t>30.06.2014.</t>
  </si>
  <si>
    <t>stanje na dan 30.06.2014.</t>
  </si>
  <si>
    <t>u razdoblju 1.1.2014. do 30.06.2014.</t>
  </si>
  <si>
    <t>MAZAL TOMISLAV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</si>
</sst>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5">
      <selection activeCell="C53" sqref="C53:I5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0" t="s">
        <v>243</v>
      </c>
      <c r="B1" s="191"/>
      <c r="C1" s="191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59" t="s">
        <v>244</v>
      </c>
      <c r="B2" s="160"/>
      <c r="C2" s="160"/>
      <c r="D2" s="161"/>
      <c r="E2" s="105" t="s">
        <v>353</v>
      </c>
      <c r="F2" s="11"/>
      <c r="G2" s="12" t="s">
        <v>245</v>
      </c>
      <c r="H2" s="105" t="s">
        <v>354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2" t="s">
        <v>311</v>
      </c>
      <c r="B4" s="163"/>
      <c r="C4" s="163"/>
      <c r="D4" s="163"/>
      <c r="E4" s="163"/>
      <c r="F4" s="163"/>
      <c r="G4" s="163"/>
      <c r="H4" s="163"/>
      <c r="I4" s="164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246</v>
      </c>
      <c r="B6" s="166"/>
      <c r="C6" s="154" t="s">
        <v>317</v>
      </c>
      <c r="D6" s="155"/>
      <c r="E6" s="169"/>
      <c r="F6" s="169"/>
      <c r="G6" s="169"/>
      <c r="H6" s="169"/>
      <c r="I6" s="107"/>
      <c r="J6" s="9"/>
      <c r="K6" s="9"/>
      <c r="L6" s="9"/>
    </row>
    <row r="7" spans="1:12" ht="12.75">
      <c r="A7" s="82"/>
      <c r="B7" s="21"/>
      <c r="C7" s="22"/>
      <c r="D7" s="22"/>
      <c r="E7" s="169"/>
      <c r="F7" s="169"/>
      <c r="G7" s="169"/>
      <c r="H7" s="169"/>
      <c r="I7" s="107"/>
      <c r="J7" s="9"/>
      <c r="K7" s="9"/>
      <c r="L7" s="9"/>
    </row>
    <row r="8" spans="1:12" ht="12.75">
      <c r="A8" s="167" t="s">
        <v>247</v>
      </c>
      <c r="B8" s="168"/>
      <c r="C8" s="154" t="s">
        <v>318</v>
      </c>
      <c r="D8" s="155"/>
      <c r="E8" s="169"/>
      <c r="F8" s="169"/>
      <c r="G8" s="169"/>
      <c r="H8" s="169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6" t="s">
        <v>248</v>
      </c>
      <c r="B10" s="157"/>
      <c r="C10" s="154">
        <v>58828286397</v>
      </c>
      <c r="D10" s="155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8"/>
      <c r="B11" s="157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249</v>
      </c>
      <c r="B12" s="166"/>
      <c r="C12" s="148" t="s">
        <v>319</v>
      </c>
      <c r="D12" s="170"/>
      <c r="E12" s="170"/>
      <c r="F12" s="170"/>
      <c r="G12" s="170"/>
      <c r="H12" s="170"/>
      <c r="I12" s="171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250</v>
      </c>
      <c r="B14" s="166"/>
      <c r="C14" s="172">
        <v>35000</v>
      </c>
      <c r="D14" s="173"/>
      <c r="E14" s="22"/>
      <c r="F14" s="148" t="s">
        <v>320</v>
      </c>
      <c r="G14" s="170"/>
      <c r="H14" s="170"/>
      <c r="I14" s="171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251</v>
      </c>
      <c r="B16" s="166"/>
      <c r="C16" s="148" t="s">
        <v>321</v>
      </c>
      <c r="D16" s="170"/>
      <c r="E16" s="170"/>
      <c r="F16" s="170"/>
      <c r="G16" s="170"/>
      <c r="H16" s="170"/>
      <c r="I16" s="171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252</v>
      </c>
      <c r="B18" s="166"/>
      <c r="C18" s="174" t="s">
        <v>322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253</v>
      </c>
      <c r="B20" s="166"/>
      <c r="C20" s="174" t="s">
        <v>323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254</v>
      </c>
      <c r="B22" s="166"/>
      <c r="C22" s="111">
        <v>396</v>
      </c>
      <c r="D22" s="148" t="s">
        <v>320</v>
      </c>
      <c r="E22" s="149"/>
      <c r="F22" s="150"/>
      <c r="G22" s="165"/>
      <c r="H22" s="177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255</v>
      </c>
      <c r="B24" s="166"/>
      <c r="C24" s="111">
        <v>12</v>
      </c>
      <c r="D24" s="148" t="s">
        <v>324</v>
      </c>
      <c r="E24" s="149"/>
      <c r="F24" s="149"/>
      <c r="G24" s="150"/>
      <c r="H24" s="45" t="s">
        <v>256</v>
      </c>
      <c r="I24" s="106">
        <v>1121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5" t="s">
        <v>257</v>
      </c>
      <c r="B26" s="166"/>
      <c r="C26" s="112" t="s">
        <v>325</v>
      </c>
      <c r="D26" s="23"/>
      <c r="E26" s="29"/>
      <c r="F26" s="22"/>
      <c r="G26" s="178" t="s">
        <v>258</v>
      </c>
      <c r="H26" s="166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1" t="s">
        <v>259</v>
      </c>
      <c r="B28" s="182"/>
      <c r="C28" s="183"/>
      <c r="D28" s="183"/>
      <c r="E28" s="184" t="s">
        <v>260</v>
      </c>
      <c r="F28" s="185"/>
      <c r="G28" s="185"/>
      <c r="H28" s="186" t="s">
        <v>261</v>
      </c>
      <c r="I28" s="187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8" t="s">
        <v>327</v>
      </c>
      <c r="B30" s="179"/>
      <c r="C30" s="179"/>
      <c r="D30" s="180"/>
      <c r="E30" s="151" t="s">
        <v>328</v>
      </c>
      <c r="F30" s="152"/>
      <c r="G30" s="153"/>
      <c r="H30" s="154" t="s">
        <v>329</v>
      </c>
      <c r="I30" s="155"/>
      <c r="J30" s="9"/>
      <c r="K30" s="9"/>
      <c r="L30" s="9"/>
    </row>
    <row r="31" spans="1:12" ht="12.75">
      <c r="A31" s="114"/>
      <c r="B31" s="114"/>
      <c r="C31" s="115"/>
      <c r="D31" s="188"/>
      <c r="E31" s="188"/>
      <c r="F31" s="188"/>
      <c r="G31" s="189"/>
      <c r="H31" s="115"/>
      <c r="I31" s="118"/>
      <c r="J31" s="9"/>
      <c r="K31" s="9"/>
      <c r="L31" s="9"/>
    </row>
    <row r="32" spans="1:12" ht="12.75">
      <c r="A32" s="148" t="s">
        <v>330</v>
      </c>
      <c r="B32" s="179"/>
      <c r="C32" s="179"/>
      <c r="D32" s="180"/>
      <c r="E32" s="151" t="s">
        <v>328</v>
      </c>
      <c r="F32" s="152"/>
      <c r="G32" s="153"/>
      <c r="H32" s="154" t="s">
        <v>331</v>
      </c>
      <c r="I32" s="155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48" t="s">
        <v>332</v>
      </c>
      <c r="B34" s="179"/>
      <c r="C34" s="179"/>
      <c r="D34" s="180"/>
      <c r="E34" s="151" t="s">
        <v>328</v>
      </c>
      <c r="F34" s="152"/>
      <c r="G34" s="153"/>
      <c r="H34" s="154" t="s">
        <v>333</v>
      </c>
      <c r="I34" s="155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48" t="s">
        <v>334</v>
      </c>
      <c r="B36" s="179"/>
      <c r="C36" s="179"/>
      <c r="D36" s="180"/>
      <c r="E36" s="151" t="s">
        <v>328</v>
      </c>
      <c r="F36" s="152"/>
      <c r="G36" s="153"/>
      <c r="H36" s="154" t="s">
        <v>335</v>
      </c>
      <c r="I36" s="155"/>
      <c r="J36" s="9"/>
      <c r="K36" s="9"/>
      <c r="L36" s="9"/>
    </row>
    <row r="37" spans="1:12" ht="12.75">
      <c r="A37" s="120"/>
      <c r="B37" s="120"/>
      <c r="C37" s="198"/>
      <c r="D37" s="199"/>
      <c r="E37" s="115"/>
      <c r="F37" s="198"/>
      <c r="G37" s="199"/>
      <c r="H37" s="115"/>
      <c r="I37" s="115"/>
      <c r="J37" s="9"/>
      <c r="K37" s="9"/>
      <c r="L37" s="9"/>
    </row>
    <row r="38" spans="1:12" ht="12.75">
      <c r="A38" s="148" t="s">
        <v>336</v>
      </c>
      <c r="B38" s="149"/>
      <c r="C38" s="149"/>
      <c r="D38" s="150"/>
      <c r="E38" s="151" t="s">
        <v>328</v>
      </c>
      <c r="F38" s="152"/>
      <c r="G38" s="153"/>
      <c r="H38" s="154" t="s">
        <v>337</v>
      </c>
      <c r="I38" s="155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48" t="s">
        <v>338</v>
      </c>
      <c r="B40" s="149"/>
      <c r="C40" s="149"/>
      <c r="D40" s="150"/>
      <c r="E40" s="151" t="s">
        <v>328</v>
      </c>
      <c r="F40" s="152"/>
      <c r="G40" s="153"/>
      <c r="H40" s="154" t="s">
        <v>339</v>
      </c>
      <c r="I40" s="155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48" t="s">
        <v>340</v>
      </c>
      <c r="B42" s="149"/>
      <c r="C42" s="149"/>
      <c r="D42" s="150"/>
      <c r="E42" s="151" t="s">
        <v>328</v>
      </c>
      <c r="F42" s="152"/>
      <c r="G42" s="153"/>
      <c r="H42" s="154" t="s">
        <v>341</v>
      </c>
      <c r="I42" s="155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6" t="s">
        <v>262</v>
      </c>
      <c r="B45" s="197"/>
      <c r="C45" s="214"/>
      <c r="D45" s="215"/>
      <c r="E45" s="24"/>
      <c r="F45" s="216"/>
      <c r="G45" s="217"/>
      <c r="H45" s="217"/>
      <c r="I45" s="218"/>
      <c r="J45" s="9"/>
      <c r="K45" s="9"/>
      <c r="L45" s="9"/>
    </row>
    <row r="46" spans="1:12" ht="12.75">
      <c r="A46" s="89"/>
      <c r="B46" s="26"/>
      <c r="C46" s="193"/>
      <c r="D46" s="194"/>
      <c r="E46" s="15"/>
      <c r="F46" s="193"/>
      <c r="G46" s="195"/>
      <c r="H46" s="31"/>
      <c r="I46" s="92"/>
      <c r="J46" s="9"/>
      <c r="K46" s="9"/>
      <c r="L46" s="9"/>
    </row>
    <row r="47" spans="1:12" ht="12.75">
      <c r="A47" s="156" t="s">
        <v>263</v>
      </c>
      <c r="B47" s="197"/>
      <c r="C47" s="148" t="s">
        <v>352</v>
      </c>
      <c r="D47" s="196"/>
      <c r="E47" s="196"/>
      <c r="F47" s="196"/>
      <c r="G47" s="196"/>
      <c r="H47" s="196"/>
      <c r="I47" s="196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6" t="s">
        <v>265</v>
      </c>
      <c r="B49" s="197"/>
      <c r="C49" s="205" t="s">
        <v>342</v>
      </c>
      <c r="D49" s="203"/>
      <c r="E49" s="204"/>
      <c r="F49" s="15"/>
      <c r="G49" s="45" t="s">
        <v>266</v>
      </c>
      <c r="H49" s="205" t="s">
        <v>343</v>
      </c>
      <c r="I49" s="204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6" t="s">
        <v>252</v>
      </c>
      <c r="B51" s="197"/>
      <c r="C51" s="202" t="s">
        <v>344</v>
      </c>
      <c r="D51" s="203"/>
      <c r="E51" s="203"/>
      <c r="F51" s="203"/>
      <c r="G51" s="203"/>
      <c r="H51" s="203"/>
      <c r="I51" s="204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267</v>
      </c>
      <c r="B53" s="166"/>
      <c r="C53" s="205" t="s">
        <v>357</v>
      </c>
      <c r="D53" s="203"/>
      <c r="E53" s="203"/>
      <c r="F53" s="203"/>
      <c r="G53" s="203"/>
      <c r="H53" s="203"/>
      <c r="I53" s="171"/>
      <c r="J53" s="9"/>
      <c r="K53" s="9"/>
      <c r="L53" s="9"/>
    </row>
    <row r="54" spans="1:12" ht="12.75">
      <c r="A54" s="93"/>
      <c r="B54" s="19"/>
      <c r="C54" s="192" t="s">
        <v>268</v>
      </c>
      <c r="D54" s="192"/>
      <c r="E54" s="192"/>
      <c r="F54" s="192"/>
      <c r="G54" s="192"/>
      <c r="H54" s="192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6" t="s">
        <v>269</v>
      </c>
      <c r="C56" s="207"/>
      <c r="D56" s="207"/>
      <c r="E56" s="207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8" t="s">
        <v>300</v>
      </c>
      <c r="C57" s="209"/>
      <c r="D57" s="209"/>
      <c r="E57" s="209"/>
      <c r="F57" s="209"/>
      <c r="G57" s="209"/>
      <c r="H57" s="209"/>
      <c r="I57" s="210"/>
      <c r="J57" s="9"/>
      <c r="K57" s="9"/>
      <c r="L57" s="9"/>
    </row>
    <row r="58" spans="1:12" ht="12.75">
      <c r="A58" s="93"/>
      <c r="B58" s="208" t="s">
        <v>301</v>
      </c>
      <c r="C58" s="209"/>
      <c r="D58" s="209"/>
      <c r="E58" s="209"/>
      <c r="F58" s="209"/>
      <c r="G58" s="209"/>
      <c r="H58" s="209"/>
      <c r="I58" s="95"/>
      <c r="J58" s="9"/>
      <c r="K58" s="9"/>
      <c r="L58" s="9"/>
    </row>
    <row r="59" spans="1:12" ht="12.75">
      <c r="A59" s="93"/>
      <c r="B59" s="208" t="s">
        <v>302</v>
      </c>
      <c r="C59" s="209"/>
      <c r="D59" s="209"/>
      <c r="E59" s="209"/>
      <c r="F59" s="209"/>
      <c r="G59" s="209"/>
      <c r="H59" s="209"/>
      <c r="I59" s="210"/>
      <c r="J59" s="9"/>
      <c r="K59" s="9"/>
      <c r="L59" s="9"/>
    </row>
    <row r="60" spans="1:12" ht="12.75">
      <c r="A60" s="93"/>
      <c r="B60" s="208" t="s">
        <v>303</v>
      </c>
      <c r="C60" s="209"/>
      <c r="D60" s="209"/>
      <c r="E60" s="209"/>
      <c r="F60" s="209"/>
      <c r="G60" s="209"/>
      <c r="H60" s="209"/>
      <c r="I60" s="210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211" t="s">
        <v>272</v>
      </c>
      <c r="H63" s="212"/>
      <c r="I63" s="213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0"/>
      <c r="H64" s="201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74">
      <selection activeCell="N109" sqref="N109"/>
    </sheetView>
  </sheetViews>
  <sheetFormatPr defaultColWidth="9.140625" defaultRowHeight="12.75"/>
  <cols>
    <col min="1" max="9" width="9.140625" style="46" customWidth="1"/>
    <col min="10" max="10" width="14.00390625" style="46" bestFit="1" customWidth="1"/>
    <col min="11" max="11" width="11.7109375" style="46" bestFit="1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65" t="s">
        <v>346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7" t="s">
        <v>345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2.5">
      <c r="A4" s="270" t="s">
        <v>59</v>
      </c>
      <c r="B4" s="271"/>
      <c r="C4" s="271"/>
      <c r="D4" s="271"/>
      <c r="E4" s="271"/>
      <c r="F4" s="271"/>
      <c r="G4" s="271"/>
      <c r="H4" s="272"/>
      <c r="I4" s="51" t="s">
        <v>273</v>
      </c>
      <c r="J4" s="52" t="s">
        <v>150</v>
      </c>
      <c r="K4" s="53" t="s">
        <v>151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50">
        <v>2</v>
      </c>
      <c r="J5" s="49">
        <v>3</v>
      </c>
      <c r="K5" s="49">
        <v>4</v>
      </c>
    </row>
    <row r="6" spans="1:11" ht="12.75">
      <c r="A6" s="261"/>
      <c r="B6" s="262"/>
      <c r="C6" s="262"/>
      <c r="D6" s="262"/>
      <c r="E6" s="262"/>
      <c r="F6" s="262"/>
      <c r="G6" s="262"/>
      <c r="H6" s="262"/>
      <c r="I6" s="262"/>
      <c r="J6" s="262"/>
      <c r="K6" s="263"/>
    </row>
    <row r="7" spans="1:11" ht="12.75">
      <c r="A7" s="228" t="s">
        <v>60</v>
      </c>
      <c r="B7" s="229"/>
      <c r="C7" s="229"/>
      <c r="D7" s="229"/>
      <c r="E7" s="229"/>
      <c r="F7" s="229"/>
      <c r="G7" s="229"/>
      <c r="H7" s="264"/>
      <c r="I7" s="3">
        <v>1</v>
      </c>
      <c r="J7" s="6"/>
      <c r="K7" s="6"/>
    </row>
    <row r="8" spans="1:11" ht="12.75">
      <c r="A8" s="238" t="s">
        <v>13</v>
      </c>
      <c r="B8" s="239"/>
      <c r="C8" s="239"/>
      <c r="D8" s="239"/>
      <c r="E8" s="239"/>
      <c r="F8" s="239"/>
      <c r="G8" s="239"/>
      <c r="H8" s="240"/>
      <c r="I8" s="127">
        <v>2</v>
      </c>
      <c r="J8" s="128">
        <f>J9+J16+J26+J35+J39</f>
        <v>204428856</v>
      </c>
      <c r="K8" s="128">
        <f>K9+K16+K26+K35+K39</f>
        <v>221756164</v>
      </c>
    </row>
    <row r="9" spans="1:11" ht="12.75">
      <c r="A9" s="249" t="s">
        <v>201</v>
      </c>
      <c r="B9" s="250"/>
      <c r="C9" s="250"/>
      <c r="D9" s="250"/>
      <c r="E9" s="250"/>
      <c r="F9" s="250"/>
      <c r="G9" s="250"/>
      <c r="H9" s="251"/>
      <c r="I9" s="127">
        <v>3</v>
      </c>
      <c r="J9" s="128">
        <f>SUM(J10:J15)</f>
        <v>24577998</v>
      </c>
      <c r="K9" s="128">
        <f>SUM(K10:K15)</f>
        <v>25749202</v>
      </c>
    </row>
    <row r="10" spans="1:11" ht="12.75">
      <c r="A10" s="232" t="s">
        <v>112</v>
      </c>
      <c r="B10" s="233"/>
      <c r="C10" s="233"/>
      <c r="D10" s="233"/>
      <c r="E10" s="233"/>
      <c r="F10" s="233"/>
      <c r="G10" s="233"/>
      <c r="H10" s="234"/>
      <c r="I10" s="1">
        <v>4</v>
      </c>
      <c r="J10" s="7">
        <v>4760293</v>
      </c>
      <c r="K10" s="7">
        <v>7125902</v>
      </c>
    </row>
    <row r="11" spans="1:11" ht="12.75">
      <c r="A11" s="232" t="s">
        <v>14</v>
      </c>
      <c r="B11" s="233"/>
      <c r="C11" s="233"/>
      <c r="D11" s="233"/>
      <c r="E11" s="233"/>
      <c r="F11" s="233"/>
      <c r="G11" s="233"/>
      <c r="H11" s="234"/>
      <c r="I11" s="1">
        <v>5</v>
      </c>
      <c r="J11" s="7">
        <v>5235573</v>
      </c>
      <c r="K11" s="7">
        <v>4042757</v>
      </c>
    </row>
    <row r="12" spans="1:11" ht="12.75">
      <c r="A12" s="232" t="s">
        <v>113</v>
      </c>
      <c r="B12" s="233"/>
      <c r="C12" s="233"/>
      <c r="D12" s="233"/>
      <c r="E12" s="233"/>
      <c r="F12" s="233"/>
      <c r="G12" s="233"/>
      <c r="H12" s="234"/>
      <c r="I12" s="1">
        <v>6</v>
      </c>
      <c r="J12" s="7"/>
      <c r="K12" s="7"/>
    </row>
    <row r="13" spans="1:11" ht="12.75">
      <c r="A13" s="232" t="s">
        <v>204</v>
      </c>
      <c r="B13" s="233"/>
      <c r="C13" s="233"/>
      <c r="D13" s="233"/>
      <c r="E13" s="233"/>
      <c r="F13" s="233"/>
      <c r="G13" s="233"/>
      <c r="H13" s="234"/>
      <c r="I13" s="1">
        <v>7</v>
      </c>
      <c r="J13" s="7"/>
      <c r="K13" s="7"/>
    </row>
    <row r="14" spans="1:11" ht="12.75">
      <c r="A14" s="232" t="s">
        <v>205</v>
      </c>
      <c r="B14" s="233"/>
      <c r="C14" s="233"/>
      <c r="D14" s="233"/>
      <c r="E14" s="233"/>
      <c r="F14" s="233"/>
      <c r="G14" s="233"/>
      <c r="H14" s="234"/>
      <c r="I14" s="1">
        <v>8</v>
      </c>
      <c r="J14" s="7">
        <v>14572887</v>
      </c>
      <c r="K14" s="7">
        <v>14572887</v>
      </c>
    </row>
    <row r="15" spans="1:11" ht="12.75">
      <c r="A15" s="232" t="s">
        <v>206</v>
      </c>
      <c r="B15" s="233"/>
      <c r="C15" s="233"/>
      <c r="D15" s="233"/>
      <c r="E15" s="233"/>
      <c r="F15" s="233"/>
      <c r="G15" s="233"/>
      <c r="H15" s="234"/>
      <c r="I15" s="1">
        <v>9</v>
      </c>
      <c r="J15" s="7">
        <v>9245</v>
      </c>
      <c r="K15" s="7">
        <v>7656</v>
      </c>
    </row>
    <row r="16" spans="1:11" ht="12.75">
      <c r="A16" s="249" t="s">
        <v>202</v>
      </c>
      <c r="B16" s="250"/>
      <c r="C16" s="250"/>
      <c r="D16" s="250"/>
      <c r="E16" s="250"/>
      <c r="F16" s="250"/>
      <c r="G16" s="250"/>
      <c r="H16" s="251"/>
      <c r="I16" s="127">
        <v>10</v>
      </c>
      <c r="J16" s="128">
        <f>SUM(J17:J25)</f>
        <v>164347842</v>
      </c>
      <c r="K16" s="128">
        <f>SUM(K17:K25)</f>
        <v>181224058</v>
      </c>
    </row>
    <row r="17" spans="1:11" ht="12.75">
      <c r="A17" s="232" t="s">
        <v>207</v>
      </c>
      <c r="B17" s="233"/>
      <c r="C17" s="233"/>
      <c r="D17" s="233"/>
      <c r="E17" s="233"/>
      <c r="F17" s="233"/>
      <c r="G17" s="233"/>
      <c r="H17" s="234"/>
      <c r="I17" s="1">
        <v>11</v>
      </c>
      <c r="J17" s="7">
        <v>14249547</v>
      </c>
      <c r="K17" s="7">
        <v>14249547</v>
      </c>
    </row>
    <row r="18" spans="1:11" ht="12.75">
      <c r="A18" s="232" t="s">
        <v>242</v>
      </c>
      <c r="B18" s="233"/>
      <c r="C18" s="233"/>
      <c r="D18" s="233"/>
      <c r="E18" s="233"/>
      <c r="F18" s="233"/>
      <c r="G18" s="233"/>
      <c r="H18" s="234"/>
      <c r="I18" s="1">
        <v>12</v>
      </c>
      <c r="J18" s="7">
        <v>100008889</v>
      </c>
      <c r="K18" s="7">
        <v>101414275</v>
      </c>
    </row>
    <row r="19" spans="1:11" ht="12.75">
      <c r="A19" s="232" t="s">
        <v>208</v>
      </c>
      <c r="B19" s="233"/>
      <c r="C19" s="233"/>
      <c r="D19" s="233"/>
      <c r="E19" s="233"/>
      <c r="F19" s="233"/>
      <c r="G19" s="233"/>
      <c r="H19" s="234"/>
      <c r="I19" s="1">
        <v>13</v>
      </c>
      <c r="J19" s="7">
        <v>38942550</v>
      </c>
      <c r="K19" s="7">
        <v>35653005</v>
      </c>
    </row>
    <row r="20" spans="1:11" ht="12.75">
      <c r="A20" s="232" t="s">
        <v>27</v>
      </c>
      <c r="B20" s="233"/>
      <c r="C20" s="233"/>
      <c r="D20" s="233"/>
      <c r="E20" s="233"/>
      <c r="F20" s="233"/>
      <c r="G20" s="233"/>
      <c r="H20" s="234"/>
      <c r="I20" s="1">
        <v>14</v>
      </c>
      <c r="J20" s="7">
        <v>7619639</v>
      </c>
      <c r="K20" s="7">
        <v>8877923</v>
      </c>
    </row>
    <row r="21" spans="1:11" ht="12.75">
      <c r="A21" s="232" t="s">
        <v>28</v>
      </c>
      <c r="B21" s="233"/>
      <c r="C21" s="233"/>
      <c r="D21" s="233"/>
      <c r="E21" s="233"/>
      <c r="F21" s="233"/>
      <c r="G21" s="233"/>
      <c r="H21" s="234"/>
      <c r="I21" s="1">
        <v>15</v>
      </c>
      <c r="J21" s="7"/>
      <c r="K21" s="7"/>
    </row>
    <row r="22" spans="1:11" ht="12.75">
      <c r="A22" s="232" t="s">
        <v>72</v>
      </c>
      <c r="B22" s="233"/>
      <c r="C22" s="233"/>
      <c r="D22" s="233"/>
      <c r="E22" s="233"/>
      <c r="F22" s="233"/>
      <c r="G22" s="233"/>
      <c r="H22" s="234"/>
      <c r="I22" s="1">
        <v>16</v>
      </c>
      <c r="J22" s="7">
        <v>41323</v>
      </c>
      <c r="K22" s="7">
        <v>240823</v>
      </c>
    </row>
    <row r="23" spans="1:11" ht="12.75">
      <c r="A23" s="232" t="s">
        <v>73</v>
      </c>
      <c r="B23" s="233"/>
      <c r="C23" s="233"/>
      <c r="D23" s="233"/>
      <c r="E23" s="233"/>
      <c r="F23" s="233"/>
      <c r="G23" s="233"/>
      <c r="H23" s="234"/>
      <c r="I23" s="1">
        <v>17</v>
      </c>
      <c r="J23" s="7">
        <v>3398715</v>
      </c>
      <c r="K23" s="7">
        <v>20704313</v>
      </c>
    </row>
    <row r="24" spans="1:11" ht="12.75">
      <c r="A24" s="232" t="s">
        <v>74</v>
      </c>
      <c r="B24" s="233"/>
      <c r="C24" s="233"/>
      <c r="D24" s="233"/>
      <c r="E24" s="233"/>
      <c r="F24" s="233"/>
      <c r="G24" s="233"/>
      <c r="H24" s="234"/>
      <c r="I24" s="1">
        <v>18</v>
      </c>
      <c r="J24" s="7">
        <v>62913</v>
      </c>
      <c r="K24" s="7">
        <v>60446</v>
      </c>
    </row>
    <row r="25" spans="1:11" ht="12.75">
      <c r="A25" s="232" t="s">
        <v>75</v>
      </c>
      <c r="B25" s="233"/>
      <c r="C25" s="233"/>
      <c r="D25" s="233"/>
      <c r="E25" s="233"/>
      <c r="F25" s="233"/>
      <c r="G25" s="233"/>
      <c r="H25" s="234"/>
      <c r="I25" s="1">
        <v>19</v>
      </c>
      <c r="J25" s="7">
        <v>24266</v>
      </c>
      <c r="K25" s="7">
        <v>23726</v>
      </c>
    </row>
    <row r="26" spans="1:11" ht="12.75">
      <c r="A26" s="249" t="s">
        <v>186</v>
      </c>
      <c r="B26" s="250"/>
      <c r="C26" s="250"/>
      <c r="D26" s="250"/>
      <c r="E26" s="250"/>
      <c r="F26" s="250"/>
      <c r="G26" s="250"/>
      <c r="H26" s="251"/>
      <c r="I26" s="127">
        <v>20</v>
      </c>
      <c r="J26" s="128">
        <f>SUM(J27:J34)</f>
        <v>3844268</v>
      </c>
      <c r="K26" s="128">
        <f>SUM(K27:K34)</f>
        <v>3844103</v>
      </c>
    </row>
    <row r="27" spans="1:11" ht="12.75">
      <c r="A27" s="232" t="s">
        <v>76</v>
      </c>
      <c r="B27" s="233"/>
      <c r="C27" s="233"/>
      <c r="D27" s="233"/>
      <c r="E27" s="233"/>
      <c r="F27" s="233"/>
      <c r="G27" s="233"/>
      <c r="H27" s="234"/>
      <c r="I27" s="1">
        <v>21</v>
      </c>
      <c r="J27" s="7"/>
      <c r="K27" s="7"/>
    </row>
    <row r="28" spans="1:11" ht="12.75">
      <c r="A28" s="232" t="s">
        <v>77</v>
      </c>
      <c r="B28" s="233"/>
      <c r="C28" s="233"/>
      <c r="D28" s="233"/>
      <c r="E28" s="233"/>
      <c r="F28" s="233"/>
      <c r="G28" s="233"/>
      <c r="H28" s="234"/>
      <c r="I28" s="1">
        <v>22</v>
      </c>
      <c r="J28" s="7"/>
      <c r="K28" s="7"/>
    </row>
    <row r="29" spans="1:11" ht="12.75">
      <c r="A29" s="232" t="s">
        <v>78</v>
      </c>
      <c r="B29" s="233"/>
      <c r="C29" s="233"/>
      <c r="D29" s="233"/>
      <c r="E29" s="233"/>
      <c r="F29" s="233"/>
      <c r="G29" s="233"/>
      <c r="H29" s="234"/>
      <c r="I29" s="1">
        <v>23</v>
      </c>
      <c r="J29" s="7">
        <v>1491208</v>
      </c>
      <c r="K29" s="7">
        <v>1491208</v>
      </c>
    </row>
    <row r="30" spans="1:11" ht="12.75">
      <c r="A30" s="232" t="s">
        <v>83</v>
      </c>
      <c r="B30" s="233"/>
      <c r="C30" s="233"/>
      <c r="D30" s="233"/>
      <c r="E30" s="233"/>
      <c r="F30" s="233"/>
      <c r="G30" s="233"/>
      <c r="H30" s="234"/>
      <c r="I30" s="1">
        <v>24</v>
      </c>
      <c r="J30" s="7"/>
      <c r="K30" s="7"/>
    </row>
    <row r="31" spans="1:11" ht="12.75">
      <c r="A31" s="232" t="s">
        <v>84</v>
      </c>
      <c r="B31" s="233"/>
      <c r="C31" s="233"/>
      <c r="D31" s="233"/>
      <c r="E31" s="233"/>
      <c r="F31" s="233"/>
      <c r="G31" s="233"/>
      <c r="H31" s="234"/>
      <c r="I31" s="1">
        <v>25</v>
      </c>
      <c r="J31" s="7">
        <v>1385548</v>
      </c>
      <c r="K31" s="7">
        <v>1385548</v>
      </c>
    </row>
    <row r="32" spans="1:13" ht="12.75">
      <c r="A32" s="232" t="s">
        <v>85</v>
      </c>
      <c r="B32" s="233"/>
      <c r="C32" s="233"/>
      <c r="D32" s="233"/>
      <c r="E32" s="233"/>
      <c r="F32" s="233"/>
      <c r="G32" s="233"/>
      <c r="H32" s="234"/>
      <c r="I32" s="1">
        <v>26</v>
      </c>
      <c r="J32" s="7">
        <v>924978</v>
      </c>
      <c r="K32" s="7">
        <v>924978</v>
      </c>
      <c r="M32" s="126"/>
    </row>
    <row r="33" spans="1:11" ht="12.75">
      <c r="A33" s="232" t="s">
        <v>79</v>
      </c>
      <c r="B33" s="233"/>
      <c r="C33" s="233"/>
      <c r="D33" s="233"/>
      <c r="E33" s="233"/>
      <c r="F33" s="233"/>
      <c r="G33" s="233"/>
      <c r="H33" s="234"/>
      <c r="I33" s="1">
        <v>27</v>
      </c>
      <c r="J33" s="7">
        <v>42534</v>
      </c>
      <c r="K33" s="7">
        <v>42369</v>
      </c>
    </row>
    <row r="34" spans="1:11" ht="12.75">
      <c r="A34" s="232" t="s">
        <v>179</v>
      </c>
      <c r="B34" s="233"/>
      <c r="C34" s="233"/>
      <c r="D34" s="233"/>
      <c r="E34" s="233"/>
      <c r="F34" s="233"/>
      <c r="G34" s="233"/>
      <c r="H34" s="234"/>
      <c r="I34" s="1">
        <v>28</v>
      </c>
      <c r="J34" s="7"/>
      <c r="K34" s="7"/>
    </row>
    <row r="35" spans="1:11" ht="12.75">
      <c r="A35" s="249" t="s">
        <v>180</v>
      </c>
      <c r="B35" s="250"/>
      <c r="C35" s="250"/>
      <c r="D35" s="250"/>
      <c r="E35" s="250"/>
      <c r="F35" s="250"/>
      <c r="G35" s="250"/>
      <c r="H35" s="251"/>
      <c r="I35" s="127">
        <v>29</v>
      </c>
      <c r="J35" s="128">
        <f>SUM(J36:J38)</f>
        <v>11658748</v>
      </c>
      <c r="K35" s="128">
        <f>SUM(K36:K38)</f>
        <v>10938801</v>
      </c>
    </row>
    <row r="36" spans="1:11" ht="12.75">
      <c r="A36" s="232" t="s">
        <v>80</v>
      </c>
      <c r="B36" s="233"/>
      <c r="C36" s="233"/>
      <c r="D36" s="233"/>
      <c r="E36" s="233"/>
      <c r="F36" s="233"/>
      <c r="G36" s="233"/>
      <c r="H36" s="234"/>
      <c r="I36" s="1">
        <v>30</v>
      </c>
      <c r="J36" s="7"/>
      <c r="K36" s="7"/>
    </row>
    <row r="37" spans="1:11" ht="12.75">
      <c r="A37" s="232" t="s">
        <v>81</v>
      </c>
      <c r="B37" s="233"/>
      <c r="C37" s="233"/>
      <c r="D37" s="233"/>
      <c r="E37" s="233"/>
      <c r="F37" s="233"/>
      <c r="G37" s="233"/>
      <c r="H37" s="234"/>
      <c r="I37" s="1">
        <v>31</v>
      </c>
      <c r="J37" s="7">
        <v>10771752</v>
      </c>
      <c r="K37" s="7">
        <v>9749654</v>
      </c>
    </row>
    <row r="38" spans="1:11" ht="12.75">
      <c r="A38" s="232" t="s">
        <v>82</v>
      </c>
      <c r="B38" s="233"/>
      <c r="C38" s="233"/>
      <c r="D38" s="233"/>
      <c r="E38" s="233"/>
      <c r="F38" s="233"/>
      <c r="G38" s="233"/>
      <c r="H38" s="234"/>
      <c r="I38" s="1">
        <v>32</v>
      </c>
      <c r="J38" s="7">
        <v>886996</v>
      </c>
      <c r="K38" s="7">
        <v>1189147</v>
      </c>
    </row>
    <row r="39" spans="1:11" ht="12.75">
      <c r="A39" s="232" t="s">
        <v>181</v>
      </c>
      <c r="B39" s="233"/>
      <c r="C39" s="233"/>
      <c r="D39" s="233"/>
      <c r="E39" s="233"/>
      <c r="F39" s="233"/>
      <c r="G39" s="233"/>
      <c r="H39" s="234"/>
      <c r="I39" s="1">
        <v>33</v>
      </c>
      <c r="J39" s="7"/>
      <c r="K39" s="7"/>
    </row>
    <row r="40" spans="1:11" ht="12.75">
      <c r="A40" s="238" t="s">
        <v>235</v>
      </c>
      <c r="B40" s="239"/>
      <c r="C40" s="239"/>
      <c r="D40" s="239"/>
      <c r="E40" s="239"/>
      <c r="F40" s="239"/>
      <c r="G40" s="239"/>
      <c r="H40" s="240"/>
      <c r="I40" s="127">
        <v>34</v>
      </c>
      <c r="J40" s="128">
        <f>J41+J49+J56+J64</f>
        <v>401682015</v>
      </c>
      <c r="K40" s="128">
        <f>K41+K49+K56+K64</f>
        <v>242482086</v>
      </c>
    </row>
    <row r="41" spans="1:11" ht="12.75">
      <c r="A41" s="249" t="s">
        <v>100</v>
      </c>
      <c r="B41" s="250"/>
      <c r="C41" s="250"/>
      <c r="D41" s="250"/>
      <c r="E41" s="250"/>
      <c r="F41" s="250"/>
      <c r="G41" s="250"/>
      <c r="H41" s="251"/>
      <c r="I41" s="127">
        <v>35</v>
      </c>
      <c r="J41" s="128">
        <f>SUM(J42:J48)</f>
        <v>121845370</v>
      </c>
      <c r="K41" s="128">
        <f>SUM(K42:K48)</f>
        <v>102868286</v>
      </c>
    </row>
    <row r="42" spans="1:11" ht="12.75">
      <c r="A42" s="232" t="s">
        <v>117</v>
      </c>
      <c r="B42" s="233"/>
      <c r="C42" s="233"/>
      <c r="D42" s="233"/>
      <c r="E42" s="233"/>
      <c r="F42" s="233"/>
      <c r="G42" s="233"/>
      <c r="H42" s="234"/>
      <c r="I42" s="1">
        <v>36</v>
      </c>
      <c r="J42" s="7">
        <v>34107124</v>
      </c>
      <c r="K42" s="7">
        <v>42274047</v>
      </c>
    </row>
    <row r="43" spans="1:11" ht="12.75">
      <c r="A43" s="232" t="s">
        <v>118</v>
      </c>
      <c r="B43" s="233"/>
      <c r="C43" s="233"/>
      <c r="D43" s="233"/>
      <c r="E43" s="233"/>
      <c r="F43" s="233"/>
      <c r="G43" s="233"/>
      <c r="H43" s="234"/>
      <c r="I43" s="1">
        <v>37</v>
      </c>
      <c r="J43" s="7">
        <v>78995322</v>
      </c>
      <c r="K43" s="7">
        <v>52505273</v>
      </c>
    </row>
    <row r="44" spans="1:11" ht="12.75">
      <c r="A44" s="232" t="s">
        <v>86</v>
      </c>
      <c r="B44" s="233"/>
      <c r="C44" s="233"/>
      <c r="D44" s="233"/>
      <c r="E44" s="233"/>
      <c r="F44" s="233"/>
      <c r="G44" s="233"/>
      <c r="H44" s="234"/>
      <c r="I44" s="1">
        <v>38</v>
      </c>
      <c r="J44" s="7">
        <v>1652543</v>
      </c>
      <c r="K44" s="7">
        <v>710304</v>
      </c>
    </row>
    <row r="45" spans="1:11" ht="12.75">
      <c r="A45" s="232" t="s">
        <v>87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5407863</v>
      </c>
      <c r="K45" s="7">
        <v>5385799</v>
      </c>
    </row>
    <row r="46" spans="1:11" ht="12.75">
      <c r="A46" s="232" t="s">
        <v>88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1682518</v>
      </c>
      <c r="K46" s="7">
        <v>1992863</v>
      </c>
    </row>
    <row r="47" spans="1:11" ht="12.75">
      <c r="A47" s="232" t="s">
        <v>89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/>
      <c r="K47" s="7"/>
    </row>
    <row r="48" spans="1:11" ht="12.75">
      <c r="A48" s="232" t="s">
        <v>90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/>
      <c r="K48" s="7"/>
    </row>
    <row r="49" spans="1:11" ht="12.75">
      <c r="A49" s="249" t="s">
        <v>101</v>
      </c>
      <c r="B49" s="250"/>
      <c r="C49" s="250"/>
      <c r="D49" s="250"/>
      <c r="E49" s="250"/>
      <c r="F49" s="250"/>
      <c r="G49" s="250"/>
      <c r="H49" s="251"/>
      <c r="I49" s="127">
        <v>43</v>
      </c>
      <c r="J49" s="128">
        <f>SUM(J50:J55)</f>
        <v>135730115</v>
      </c>
      <c r="K49" s="128">
        <f>SUM(K50:K55)</f>
        <v>132040391</v>
      </c>
    </row>
    <row r="50" spans="1:11" ht="12.75">
      <c r="A50" s="232" t="s">
        <v>196</v>
      </c>
      <c r="B50" s="233"/>
      <c r="C50" s="233"/>
      <c r="D50" s="233"/>
      <c r="E50" s="233"/>
      <c r="F50" s="233"/>
      <c r="G50" s="233"/>
      <c r="H50" s="234"/>
      <c r="I50" s="1">
        <v>44</v>
      </c>
      <c r="J50" s="7"/>
      <c r="K50" s="7"/>
    </row>
    <row r="51" spans="1:11" ht="12.75">
      <c r="A51" s="232" t="s">
        <v>197</v>
      </c>
      <c r="B51" s="233"/>
      <c r="C51" s="233"/>
      <c r="D51" s="233"/>
      <c r="E51" s="233"/>
      <c r="F51" s="233"/>
      <c r="G51" s="233"/>
      <c r="H51" s="234"/>
      <c r="I51" s="1">
        <v>45</v>
      </c>
      <c r="J51" s="7">
        <v>100167716</v>
      </c>
      <c r="K51" s="7">
        <v>101281631</v>
      </c>
    </row>
    <row r="52" spans="1:11" ht="12.75">
      <c r="A52" s="232" t="s">
        <v>198</v>
      </c>
      <c r="B52" s="233"/>
      <c r="C52" s="233"/>
      <c r="D52" s="233"/>
      <c r="E52" s="233"/>
      <c r="F52" s="233"/>
      <c r="G52" s="233"/>
      <c r="H52" s="234"/>
      <c r="I52" s="1">
        <v>46</v>
      </c>
      <c r="J52" s="7"/>
      <c r="K52" s="7"/>
    </row>
    <row r="53" spans="1:11" ht="12.75">
      <c r="A53" s="232" t="s">
        <v>199</v>
      </c>
      <c r="B53" s="233"/>
      <c r="C53" s="233"/>
      <c r="D53" s="233"/>
      <c r="E53" s="233"/>
      <c r="F53" s="233"/>
      <c r="G53" s="233"/>
      <c r="H53" s="234"/>
      <c r="I53" s="1">
        <v>47</v>
      </c>
      <c r="J53" s="7">
        <v>725644</v>
      </c>
      <c r="K53" s="7">
        <v>237112</v>
      </c>
    </row>
    <row r="54" spans="1:11" ht="12.75">
      <c r="A54" s="232" t="s">
        <v>10</v>
      </c>
      <c r="B54" s="233"/>
      <c r="C54" s="233"/>
      <c r="D54" s="233"/>
      <c r="E54" s="233"/>
      <c r="F54" s="233"/>
      <c r="G54" s="233"/>
      <c r="H54" s="234"/>
      <c r="I54" s="1">
        <v>48</v>
      </c>
      <c r="J54" s="7">
        <v>31803585</v>
      </c>
      <c r="K54" s="7">
        <v>5771511</v>
      </c>
    </row>
    <row r="55" spans="1:11" ht="12.75">
      <c r="A55" s="232" t="s">
        <v>11</v>
      </c>
      <c r="B55" s="233"/>
      <c r="C55" s="233"/>
      <c r="D55" s="233"/>
      <c r="E55" s="233"/>
      <c r="F55" s="233"/>
      <c r="G55" s="233"/>
      <c r="H55" s="234"/>
      <c r="I55" s="1">
        <v>49</v>
      </c>
      <c r="J55" s="7">
        <v>3033170</v>
      </c>
      <c r="K55" s="7">
        <v>24750137</v>
      </c>
    </row>
    <row r="56" spans="1:11" ht="12.75">
      <c r="A56" s="249" t="s">
        <v>102</v>
      </c>
      <c r="B56" s="250"/>
      <c r="C56" s="250"/>
      <c r="D56" s="250"/>
      <c r="E56" s="250"/>
      <c r="F56" s="250"/>
      <c r="G56" s="250"/>
      <c r="H56" s="251"/>
      <c r="I56" s="127">
        <v>50</v>
      </c>
      <c r="J56" s="128">
        <f>SUM(J57:J63)</f>
        <v>740321</v>
      </c>
      <c r="K56" s="128">
        <f>SUM(K57:K63)</f>
        <v>723208</v>
      </c>
    </row>
    <row r="57" spans="1:11" ht="12.75">
      <c r="A57" s="232" t="s">
        <v>76</v>
      </c>
      <c r="B57" s="233"/>
      <c r="C57" s="233"/>
      <c r="D57" s="233"/>
      <c r="E57" s="233"/>
      <c r="F57" s="233"/>
      <c r="G57" s="233"/>
      <c r="H57" s="234"/>
      <c r="I57" s="1">
        <v>51</v>
      </c>
      <c r="J57" s="7"/>
      <c r="K57" s="7"/>
    </row>
    <row r="58" spans="1:11" ht="12.75">
      <c r="A58" s="232" t="s">
        <v>77</v>
      </c>
      <c r="B58" s="233"/>
      <c r="C58" s="233"/>
      <c r="D58" s="233"/>
      <c r="E58" s="233"/>
      <c r="F58" s="233"/>
      <c r="G58" s="233"/>
      <c r="H58" s="234"/>
      <c r="I58" s="1">
        <v>52</v>
      </c>
      <c r="J58" s="7"/>
      <c r="K58" s="7"/>
    </row>
    <row r="59" spans="1:11" ht="12.75">
      <c r="A59" s="232" t="s">
        <v>237</v>
      </c>
      <c r="B59" s="233"/>
      <c r="C59" s="233"/>
      <c r="D59" s="233"/>
      <c r="E59" s="233"/>
      <c r="F59" s="233"/>
      <c r="G59" s="233"/>
      <c r="H59" s="234"/>
      <c r="I59" s="1">
        <v>53</v>
      </c>
      <c r="J59" s="7"/>
      <c r="K59" s="7"/>
    </row>
    <row r="60" spans="1:11" ht="12.75">
      <c r="A60" s="232" t="s">
        <v>83</v>
      </c>
      <c r="B60" s="233"/>
      <c r="C60" s="233"/>
      <c r="D60" s="233"/>
      <c r="E60" s="233"/>
      <c r="F60" s="233"/>
      <c r="G60" s="233"/>
      <c r="H60" s="234"/>
      <c r="I60" s="1">
        <v>54</v>
      </c>
      <c r="J60" s="7"/>
      <c r="K60" s="7"/>
    </row>
    <row r="61" spans="1:11" ht="12.75">
      <c r="A61" s="232" t="s">
        <v>84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/>
      <c r="K61" s="7"/>
    </row>
    <row r="62" spans="1:11" ht="12.75">
      <c r="A62" s="232" t="s">
        <v>85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594321</v>
      </c>
      <c r="K62" s="7">
        <v>577208</v>
      </c>
    </row>
    <row r="63" spans="1:11" ht="12.75">
      <c r="A63" s="232" t="s">
        <v>46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146000</v>
      </c>
      <c r="K63" s="7">
        <v>146000</v>
      </c>
    </row>
    <row r="64" spans="1:11" ht="12.75">
      <c r="A64" s="232" t="s">
        <v>203</v>
      </c>
      <c r="B64" s="233"/>
      <c r="C64" s="233"/>
      <c r="D64" s="233"/>
      <c r="E64" s="233"/>
      <c r="F64" s="233"/>
      <c r="G64" s="233"/>
      <c r="H64" s="234"/>
      <c r="I64" s="1">
        <v>58</v>
      </c>
      <c r="J64" s="7">
        <v>143366209</v>
      </c>
      <c r="K64" s="7">
        <v>6850201</v>
      </c>
    </row>
    <row r="65" spans="1:11" ht="12.75">
      <c r="A65" s="235" t="s">
        <v>56</v>
      </c>
      <c r="B65" s="236"/>
      <c r="C65" s="236"/>
      <c r="D65" s="236"/>
      <c r="E65" s="236"/>
      <c r="F65" s="236"/>
      <c r="G65" s="236"/>
      <c r="H65" s="237"/>
      <c r="I65" s="1">
        <v>59</v>
      </c>
      <c r="J65" s="7">
        <v>716712</v>
      </c>
      <c r="K65" s="7">
        <v>2377173</v>
      </c>
    </row>
    <row r="66" spans="1:11" ht="12.75">
      <c r="A66" s="238" t="s">
        <v>236</v>
      </c>
      <c r="B66" s="239"/>
      <c r="C66" s="239"/>
      <c r="D66" s="239"/>
      <c r="E66" s="239"/>
      <c r="F66" s="239"/>
      <c r="G66" s="239"/>
      <c r="H66" s="240"/>
      <c r="I66" s="127">
        <v>60</v>
      </c>
      <c r="J66" s="128">
        <f>J7+J8+J40+J65</f>
        <v>606827583</v>
      </c>
      <c r="K66" s="128">
        <f>K7+K8+K40+K65</f>
        <v>466615423</v>
      </c>
    </row>
    <row r="67" spans="1:11" ht="12.75">
      <c r="A67" s="255" t="s">
        <v>91</v>
      </c>
      <c r="B67" s="256"/>
      <c r="C67" s="256"/>
      <c r="D67" s="256"/>
      <c r="E67" s="256"/>
      <c r="F67" s="256"/>
      <c r="G67" s="256"/>
      <c r="H67" s="257"/>
      <c r="I67" s="4">
        <v>61</v>
      </c>
      <c r="J67" s="146">
        <v>177554851</v>
      </c>
      <c r="K67" s="8">
        <v>173589784</v>
      </c>
    </row>
    <row r="68" spans="1:11" ht="12.75">
      <c r="A68" s="224" t="s">
        <v>58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</row>
    <row r="69" spans="1:12" ht="12.75">
      <c r="A69" s="252" t="s">
        <v>187</v>
      </c>
      <c r="B69" s="253"/>
      <c r="C69" s="253"/>
      <c r="D69" s="253"/>
      <c r="E69" s="253"/>
      <c r="F69" s="253"/>
      <c r="G69" s="253"/>
      <c r="H69" s="254"/>
      <c r="I69" s="129">
        <v>62</v>
      </c>
      <c r="J69" s="130">
        <f>J70+J71+J72+J78+J79+J82+J85</f>
        <v>73316560</v>
      </c>
      <c r="K69" s="130">
        <f>K70+K71+K72+K78+K79+K82+K85</f>
        <v>36909973</v>
      </c>
      <c r="L69" s="126"/>
    </row>
    <row r="70" spans="1:12" ht="12.75">
      <c r="A70" s="249" t="s">
        <v>141</v>
      </c>
      <c r="B70" s="250"/>
      <c r="C70" s="250"/>
      <c r="D70" s="250"/>
      <c r="E70" s="250"/>
      <c r="F70" s="250"/>
      <c r="G70" s="250"/>
      <c r="H70" s="251"/>
      <c r="I70" s="127">
        <v>63</v>
      </c>
      <c r="J70" s="131">
        <v>258965440</v>
      </c>
      <c r="K70" s="131">
        <v>258965440</v>
      </c>
      <c r="L70" s="126"/>
    </row>
    <row r="71" spans="1:11" ht="12.75">
      <c r="A71" s="232" t="s">
        <v>142</v>
      </c>
      <c r="B71" s="233"/>
      <c r="C71" s="233"/>
      <c r="D71" s="233"/>
      <c r="E71" s="233"/>
      <c r="F71" s="233"/>
      <c r="G71" s="233"/>
      <c r="H71" s="234"/>
      <c r="I71" s="1">
        <v>64</v>
      </c>
      <c r="J71" s="7">
        <v>6923435</v>
      </c>
      <c r="K71" s="7">
        <v>6923435</v>
      </c>
    </row>
    <row r="72" spans="1:11" ht="12.75">
      <c r="A72" s="249" t="s">
        <v>143</v>
      </c>
      <c r="B72" s="250"/>
      <c r="C72" s="250"/>
      <c r="D72" s="250"/>
      <c r="E72" s="250"/>
      <c r="F72" s="250"/>
      <c r="G72" s="250"/>
      <c r="H72" s="251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2" t="s">
        <v>144</v>
      </c>
      <c r="B73" s="233"/>
      <c r="C73" s="233"/>
      <c r="D73" s="233"/>
      <c r="E73" s="233"/>
      <c r="F73" s="233"/>
      <c r="G73" s="233"/>
      <c r="H73" s="234"/>
      <c r="I73" s="1">
        <v>66</v>
      </c>
      <c r="J73" s="7"/>
      <c r="K73" s="7"/>
    </row>
    <row r="74" spans="1:11" ht="12.75">
      <c r="A74" s="232" t="s">
        <v>145</v>
      </c>
      <c r="B74" s="233"/>
      <c r="C74" s="233"/>
      <c r="D74" s="233"/>
      <c r="E74" s="233"/>
      <c r="F74" s="233"/>
      <c r="G74" s="233"/>
      <c r="H74" s="234"/>
      <c r="I74" s="1">
        <v>67</v>
      </c>
      <c r="J74" s="7">
        <v>3759840</v>
      </c>
      <c r="K74" s="7">
        <v>3759840</v>
      </c>
    </row>
    <row r="75" spans="1:11" ht="12.75">
      <c r="A75" s="232" t="s">
        <v>133</v>
      </c>
      <c r="B75" s="233"/>
      <c r="C75" s="233"/>
      <c r="D75" s="233"/>
      <c r="E75" s="233"/>
      <c r="F75" s="233"/>
      <c r="G75" s="233"/>
      <c r="H75" s="234"/>
      <c r="I75" s="1">
        <v>68</v>
      </c>
      <c r="J75" s="7">
        <v>3759840</v>
      </c>
      <c r="K75" s="7">
        <v>3759840</v>
      </c>
    </row>
    <row r="76" spans="1:11" ht="12.75">
      <c r="A76" s="232" t="s">
        <v>134</v>
      </c>
      <c r="B76" s="233"/>
      <c r="C76" s="233"/>
      <c r="D76" s="233"/>
      <c r="E76" s="233"/>
      <c r="F76" s="233"/>
      <c r="G76" s="233"/>
      <c r="H76" s="234"/>
      <c r="I76" s="1">
        <v>69</v>
      </c>
      <c r="J76" s="7"/>
      <c r="K76" s="7"/>
    </row>
    <row r="77" spans="1:11" ht="12.75">
      <c r="A77" s="232" t="s">
        <v>135</v>
      </c>
      <c r="B77" s="233"/>
      <c r="C77" s="233"/>
      <c r="D77" s="233"/>
      <c r="E77" s="233"/>
      <c r="F77" s="233"/>
      <c r="G77" s="233"/>
      <c r="H77" s="234"/>
      <c r="I77" s="1">
        <v>70</v>
      </c>
      <c r="J77" s="7"/>
      <c r="K77" s="7"/>
    </row>
    <row r="78" spans="1:11" ht="12.75">
      <c r="A78" s="232" t="s">
        <v>136</v>
      </c>
      <c r="B78" s="233"/>
      <c r="C78" s="233"/>
      <c r="D78" s="233"/>
      <c r="E78" s="233"/>
      <c r="F78" s="233"/>
      <c r="G78" s="233"/>
      <c r="H78" s="234"/>
      <c r="I78" s="1">
        <v>71</v>
      </c>
      <c r="J78" s="7"/>
      <c r="K78" s="7"/>
    </row>
    <row r="79" spans="1:12" ht="12.75">
      <c r="A79" s="249" t="s">
        <v>233</v>
      </c>
      <c r="B79" s="250"/>
      <c r="C79" s="250"/>
      <c r="D79" s="250"/>
      <c r="E79" s="250"/>
      <c r="F79" s="250"/>
      <c r="G79" s="250"/>
      <c r="H79" s="251"/>
      <c r="I79" s="127">
        <v>72</v>
      </c>
      <c r="J79" s="128">
        <f>J80-J81</f>
        <v>-66216750</v>
      </c>
      <c r="K79" s="128">
        <f>K80-K81</f>
        <v>-185460582</v>
      </c>
      <c r="L79" s="126"/>
    </row>
    <row r="80" spans="1:12" ht="12.75">
      <c r="A80" s="246" t="s">
        <v>165</v>
      </c>
      <c r="B80" s="247"/>
      <c r="C80" s="247"/>
      <c r="D80" s="247"/>
      <c r="E80" s="247"/>
      <c r="F80" s="247"/>
      <c r="G80" s="247"/>
      <c r="H80" s="248"/>
      <c r="I80" s="1">
        <v>73</v>
      </c>
      <c r="J80" s="7"/>
      <c r="K80" s="7"/>
      <c r="L80" s="126"/>
    </row>
    <row r="81" spans="1:11" ht="12.75">
      <c r="A81" s="246" t="s">
        <v>166</v>
      </c>
      <c r="B81" s="247"/>
      <c r="C81" s="247"/>
      <c r="D81" s="247"/>
      <c r="E81" s="247"/>
      <c r="F81" s="247"/>
      <c r="G81" s="247"/>
      <c r="H81" s="248"/>
      <c r="I81" s="1">
        <v>74</v>
      </c>
      <c r="J81" s="7">
        <v>66216750</v>
      </c>
      <c r="K81" s="7">
        <v>185460582</v>
      </c>
    </row>
    <row r="82" spans="1:11" ht="12.75">
      <c r="A82" s="249" t="s">
        <v>234</v>
      </c>
      <c r="B82" s="250"/>
      <c r="C82" s="250"/>
      <c r="D82" s="250"/>
      <c r="E82" s="250"/>
      <c r="F82" s="250"/>
      <c r="G82" s="250"/>
      <c r="H82" s="251"/>
      <c r="I82" s="127">
        <v>75</v>
      </c>
      <c r="J82" s="131">
        <f>J83-J84</f>
        <v>-119111168</v>
      </c>
      <c r="K82" s="131">
        <f>K83-K84</f>
        <v>-36075886</v>
      </c>
    </row>
    <row r="83" spans="1:11" ht="12.75">
      <c r="A83" s="246" t="s">
        <v>167</v>
      </c>
      <c r="B83" s="247"/>
      <c r="C83" s="247"/>
      <c r="D83" s="247"/>
      <c r="E83" s="247"/>
      <c r="F83" s="247"/>
      <c r="G83" s="247"/>
      <c r="H83" s="248"/>
      <c r="I83" s="1">
        <v>76</v>
      </c>
      <c r="J83" s="7"/>
      <c r="K83" s="7"/>
    </row>
    <row r="84" spans="1:11" ht="12.75">
      <c r="A84" s="246" t="s">
        <v>168</v>
      </c>
      <c r="B84" s="247"/>
      <c r="C84" s="247"/>
      <c r="D84" s="247"/>
      <c r="E84" s="247"/>
      <c r="F84" s="247"/>
      <c r="G84" s="247"/>
      <c r="H84" s="248"/>
      <c r="I84" s="1">
        <v>77</v>
      </c>
      <c r="J84" s="7">
        <v>119111168</v>
      </c>
      <c r="K84" s="7">
        <v>36075886</v>
      </c>
    </row>
    <row r="85" spans="1:11" ht="12.75">
      <c r="A85" s="232" t="s">
        <v>169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-7244397</v>
      </c>
      <c r="K85" s="7">
        <v>-7442434</v>
      </c>
    </row>
    <row r="86" spans="1:11" ht="12.75">
      <c r="A86" s="238" t="s">
        <v>19</v>
      </c>
      <c r="B86" s="239"/>
      <c r="C86" s="239"/>
      <c r="D86" s="239"/>
      <c r="E86" s="239"/>
      <c r="F86" s="239"/>
      <c r="G86" s="239"/>
      <c r="H86" s="240"/>
      <c r="I86" s="127">
        <v>79</v>
      </c>
      <c r="J86" s="128">
        <f>SUM(J87:J89)</f>
        <v>17945265</v>
      </c>
      <c r="K86" s="128">
        <f>SUM(K87:K89)</f>
        <v>17394178</v>
      </c>
    </row>
    <row r="87" spans="1:11" ht="12.75">
      <c r="A87" s="232" t="s">
        <v>129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3788100</v>
      </c>
      <c r="K87" s="7">
        <v>3670209</v>
      </c>
    </row>
    <row r="88" spans="1:11" ht="12.75">
      <c r="A88" s="232" t="s">
        <v>130</v>
      </c>
      <c r="B88" s="233"/>
      <c r="C88" s="233"/>
      <c r="D88" s="233"/>
      <c r="E88" s="233"/>
      <c r="F88" s="233"/>
      <c r="G88" s="233"/>
      <c r="H88" s="234"/>
      <c r="I88" s="1">
        <v>81</v>
      </c>
      <c r="J88" s="7"/>
      <c r="K88" s="7"/>
    </row>
    <row r="89" spans="1:11" ht="12.75">
      <c r="A89" s="232" t="s">
        <v>131</v>
      </c>
      <c r="B89" s="233"/>
      <c r="C89" s="233"/>
      <c r="D89" s="233"/>
      <c r="E89" s="233"/>
      <c r="F89" s="233"/>
      <c r="G89" s="233"/>
      <c r="H89" s="234"/>
      <c r="I89" s="1">
        <v>82</v>
      </c>
      <c r="J89" s="7">
        <v>14157165</v>
      </c>
      <c r="K89" s="7">
        <v>13723969</v>
      </c>
    </row>
    <row r="90" spans="1:11" ht="12.75">
      <c r="A90" s="238" t="s">
        <v>20</v>
      </c>
      <c r="B90" s="239"/>
      <c r="C90" s="239"/>
      <c r="D90" s="239"/>
      <c r="E90" s="239"/>
      <c r="F90" s="239"/>
      <c r="G90" s="239"/>
      <c r="H90" s="240"/>
      <c r="I90" s="127">
        <v>83</v>
      </c>
      <c r="J90" s="128">
        <f>SUM(J91:J99)</f>
        <v>92412369</v>
      </c>
      <c r="K90" s="128">
        <f>SUM(K91:K99)</f>
        <v>143316367</v>
      </c>
    </row>
    <row r="91" spans="1:11" ht="12.75">
      <c r="A91" s="232" t="s">
        <v>132</v>
      </c>
      <c r="B91" s="233"/>
      <c r="C91" s="233"/>
      <c r="D91" s="233"/>
      <c r="E91" s="233"/>
      <c r="F91" s="233"/>
      <c r="G91" s="233"/>
      <c r="H91" s="234"/>
      <c r="I91" s="1">
        <v>84</v>
      </c>
      <c r="J91" s="7"/>
      <c r="K91" s="7"/>
    </row>
    <row r="92" spans="1:11" ht="12.75">
      <c r="A92" s="232" t="s">
        <v>238</v>
      </c>
      <c r="B92" s="233"/>
      <c r="C92" s="233"/>
      <c r="D92" s="233"/>
      <c r="E92" s="233"/>
      <c r="F92" s="233"/>
      <c r="G92" s="233"/>
      <c r="H92" s="234"/>
      <c r="I92" s="1">
        <v>85</v>
      </c>
      <c r="J92" s="7">
        <v>1244100</v>
      </c>
      <c r="K92" s="7">
        <v>50184238</v>
      </c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76777964</v>
      </c>
      <c r="K93" s="7">
        <v>79048810</v>
      </c>
    </row>
    <row r="94" spans="1:11" ht="12.75">
      <c r="A94" s="232" t="s">
        <v>239</v>
      </c>
      <c r="B94" s="233"/>
      <c r="C94" s="233"/>
      <c r="D94" s="233"/>
      <c r="E94" s="233"/>
      <c r="F94" s="233"/>
      <c r="G94" s="233"/>
      <c r="H94" s="234"/>
      <c r="I94" s="1">
        <v>87</v>
      </c>
      <c r="J94" s="7"/>
      <c r="K94" s="7"/>
    </row>
    <row r="95" spans="1:11" ht="12.75">
      <c r="A95" s="232" t="s">
        <v>240</v>
      </c>
      <c r="B95" s="233"/>
      <c r="C95" s="233"/>
      <c r="D95" s="233"/>
      <c r="E95" s="233"/>
      <c r="F95" s="233"/>
      <c r="G95" s="233"/>
      <c r="H95" s="234"/>
      <c r="I95" s="1">
        <v>88</v>
      </c>
      <c r="J95" s="7">
        <v>8911</v>
      </c>
      <c r="K95" s="7"/>
    </row>
    <row r="96" spans="1:11" ht="12.75">
      <c r="A96" s="232" t="s">
        <v>241</v>
      </c>
      <c r="B96" s="233"/>
      <c r="C96" s="233"/>
      <c r="D96" s="233"/>
      <c r="E96" s="233"/>
      <c r="F96" s="233"/>
      <c r="G96" s="233"/>
      <c r="H96" s="234"/>
      <c r="I96" s="1">
        <v>89</v>
      </c>
      <c r="J96" s="7"/>
      <c r="K96" s="7"/>
    </row>
    <row r="97" spans="1:11" ht="12.75">
      <c r="A97" s="232" t="s">
        <v>94</v>
      </c>
      <c r="B97" s="233"/>
      <c r="C97" s="233"/>
      <c r="D97" s="233"/>
      <c r="E97" s="233"/>
      <c r="F97" s="233"/>
      <c r="G97" s="233"/>
      <c r="H97" s="234"/>
      <c r="I97" s="1">
        <v>90</v>
      </c>
      <c r="J97" s="7"/>
      <c r="K97" s="7"/>
    </row>
    <row r="98" spans="1:11" ht="12.75">
      <c r="A98" s="232" t="s">
        <v>92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14381394</v>
      </c>
      <c r="K98" s="7">
        <v>14083319</v>
      </c>
    </row>
    <row r="99" spans="1:11" ht="12.75">
      <c r="A99" s="232" t="s">
        <v>93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/>
      <c r="K99" s="7"/>
    </row>
    <row r="100" spans="1:11" ht="12.75">
      <c r="A100" s="238" t="s">
        <v>21</v>
      </c>
      <c r="B100" s="239"/>
      <c r="C100" s="239"/>
      <c r="D100" s="239"/>
      <c r="E100" s="239"/>
      <c r="F100" s="239"/>
      <c r="G100" s="239"/>
      <c r="H100" s="240"/>
      <c r="I100" s="127">
        <v>93</v>
      </c>
      <c r="J100" s="128">
        <f>SUM(J101:J112)</f>
        <v>405308896</v>
      </c>
      <c r="K100" s="128">
        <f>SUM(K101:K112)</f>
        <v>245486472</v>
      </c>
    </row>
    <row r="101" spans="1:11" ht="12.75">
      <c r="A101" s="232" t="s">
        <v>132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7"/>
      <c r="K101" s="7"/>
    </row>
    <row r="102" spans="1:11" ht="12.75">
      <c r="A102" s="232" t="s">
        <v>238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7"/>
      <c r="K102" s="7"/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7">
        <v>109108972</v>
      </c>
      <c r="K103" s="7">
        <v>87338577</v>
      </c>
    </row>
    <row r="104" spans="1:11" ht="12.75">
      <c r="A104" s="232" t="s">
        <v>239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7">
        <v>20622873</v>
      </c>
      <c r="K104" s="7">
        <v>15685569</v>
      </c>
    </row>
    <row r="105" spans="1:11" ht="12.75">
      <c r="A105" s="232" t="s">
        <v>240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7">
        <v>209074305</v>
      </c>
      <c r="K105" s="7">
        <v>126133777</v>
      </c>
    </row>
    <row r="106" spans="1:11" ht="12.75">
      <c r="A106" s="232" t="s">
        <v>241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7"/>
      <c r="K106" s="7"/>
    </row>
    <row r="107" spans="1:11" ht="12.75">
      <c r="A107" s="232" t="s">
        <v>94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7"/>
      <c r="K107" s="7"/>
    </row>
    <row r="108" spans="1:11" ht="12.75">
      <c r="A108" s="232" t="s">
        <v>95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7">
        <v>6642765</v>
      </c>
      <c r="K108" s="7">
        <v>6217656</v>
      </c>
    </row>
    <row r="109" spans="1:11" ht="12.75">
      <c r="A109" s="232" t="s">
        <v>96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7">
        <v>59598088</v>
      </c>
      <c r="K109" s="7">
        <v>7576981</v>
      </c>
    </row>
    <row r="110" spans="1:11" ht="12.75">
      <c r="A110" s="232" t="s">
        <v>99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7"/>
      <c r="K110" s="7"/>
    </row>
    <row r="111" spans="1:11" ht="12.75">
      <c r="A111" s="232" t="s">
        <v>97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7"/>
      <c r="K111" s="7"/>
    </row>
    <row r="112" spans="1:11" ht="12.75">
      <c r="A112" s="232" t="s">
        <v>98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7">
        <v>261893</v>
      </c>
      <c r="K112" s="7">
        <v>2533912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7">
        <v>17844493</v>
      </c>
      <c r="K113" s="7">
        <v>23508433</v>
      </c>
    </row>
    <row r="114" spans="1:12" ht="12.75">
      <c r="A114" s="238" t="s">
        <v>25</v>
      </c>
      <c r="B114" s="239"/>
      <c r="C114" s="239"/>
      <c r="D114" s="239"/>
      <c r="E114" s="239"/>
      <c r="F114" s="239"/>
      <c r="G114" s="239"/>
      <c r="H114" s="240"/>
      <c r="I114" s="127">
        <v>107</v>
      </c>
      <c r="J114" s="128">
        <f>J69+J86+J90+J100+J113</f>
        <v>606827583</v>
      </c>
      <c r="K114" s="128">
        <f>K69+K86+K90+K100+K113</f>
        <v>466615423</v>
      </c>
      <c r="L114" s="126"/>
    </row>
    <row r="115" spans="1:12" ht="12.75">
      <c r="A115" s="221" t="s">
        <v>57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>
        <v>177554851</v>
      </c>
      <c r="K115" s="8">
        <v>173589784</v>
      </c>
      <c r="L115" s="126"/>
    </row>
    <row r="116" spans="1:11" ht="12.75">
      <c r="A116" s="224" t="s">
        <v>304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228" t="s">
        <v>182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4" ht="12.75">
      <c r="A118" s="232" t="s">
        <v>8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7">
        <v>80560957</v>
      </c>
      <c r="K118" s="7">
        <v>44352407</v>
      </c>
      <c r="L118" s="126"/>
      <c r="M118" s="126"/>
      <c r="N118" s="126"/>
    </row>
    <row r="119" spans="1:13" ht="12.75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>
        <v>-7244397</v>
      </c>
      <c r="K119" s="8">
        <v>-7442434</v>
      </c>
      <c r="L119" s="126"/>
      <c r="M119" s="126"/>
    </row>
    <row r="120" spans="1:11" ht="12.75">
      <c r="A120" s="244" t="s">
        <v>305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1">
      <selection activeCell="P61" sqref="P61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0.00390625" style="46" customWidth="1"/>
    <col min="12" max="12" width="11.8515625" style="46" customWidth="1"/>
    <col min="13" max="15" width="10.8515625" style="46" bestFit="1" customWidth="1"/>
    <col min="16" max="16384" width="9.140625" style="46" customWidth="1"/>
  </cols>
  <sheetData>
    <row r="1" spans="1:13" ht="12.75" customHeight="1">
      <c r="A1" s="265" t="s">
        <v>347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2.75" customHeight="1">
      <c r="A2" s="291" t="s">
        <v>356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2.75" customHeight="1">
      <c r="A3" s="292" t="s">
        <v>345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23.25">
      <c r="A4" s="289" t="s">
        <v>59</v>
      </c>
      <c r="B4" s="289"/>
      <c r="C4" s="289"/>
      <c r="D4" s="289"/>
      <c r="E4" s="289"/>
      <c r="F4" s="289"/>
      <c r="G4" s="289"/>
      <c r="H4" s="289"/>
      <c r="I4" s="51" t="s">
        <v>274</v>
      </c>
      <c r="J4" s="290" t="s">
        <v>313</v>
      </c>
      <c r="K4" s="290"/>
      <c r="L4" s="290" t="s">
        <v>314</v>
      </c>
      <c r="M4" s="290"/>
    </row>
    <row r="5" spans="1:13" ht="22.5">
      <c r="A5" s="289"/>
      <c r="B5" s="289"/>
      <c r="C5" s="289"/>
      <c r="D5" s="289"/>
      <c r="E5" s="289"/>
      <c r="F5" s="289"/>
      <c r="G5" s="289"/>
      <c r="H5" s="289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90">
        <v>1</v>
      </c>
      <c r="B6" s="290"/>
      <c r="C6" s="290"/>
      <c r="D6" s="290"/>
      <c r="E6" s="290"/>
      <c r="F6" s="290"/>
      <c r="G6" s="290"/>
      <c r="H6" s="290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52" t="s">
        <v>26</v>
      </c>
      <c r="B7" s="253"/>
      <c r="C7" s="253"/>
      <c r="D7" s="253"/>
      <c r="E7" s="253"/>
      <c r="F7" s="253"/>
      <c r="G7" s="253"/>
      <c r="H7" s="254"/>
      <c r="I7" s="129">
        <v>111</v>
      </c>
      <c r="J7" s="130">
        <f>SUM(J8:J9)</f>
        <v>280498098</v>
      </c>
      <c r="K7" s="130">
        <f>SUM(K8:K9)</f>
        <v>122231904</v>
      </c>
      <c r="L7" s="130">
        <f>SUM(L8:L9)</f>
        <v>193905240</v>
      </c>
      <c r="M7" s="130">
        <f>SUM(M8:M9)</f>
        <v>103203654</v>
      </c>
    </row>
    <row r="8" spans="1:13" ht="12.75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133">
        <v>271748820</v>
      </c>
      <c r="K8" s="133">
        <v>115443451</v>
      </c>
      <c r="L8" s="133">
        <v>189934077</v>
      </c>
      <c r="M8" s="133">
        <v>101035187</v>
      </c>
    </row>
    <row r="9" spans="1:13" ht="12.75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133">
        <v>8749278</v>
      </c>
      <c r="K9" s="133">
        <v>6788453</v>
      </c>
      <c r="L9" s="133">
        <v>3971163</v>
      </c>
      <c r="M9" s="133">
        <v>2168467</v>
      </c>
    </row>
    <row r="10" spans="1:13" ht="12.75">
      <c r="A10" s="238" t="s">
        <v>12</v>
      </c>
      <c r="B10" s="239"/>
      <c r="C10" s="239"/>
      <c r="D10" s="239"/>
      <c r="E10" s="239"/>
      <c r="F10" s="239"/>
      <c r="G10" s="239"/>
      <c r="H10" s="240"/>
      <c r="I10" s="127">
        <v>114</v>
      </c>
      <c r="J10" s="128">
        <f>J11+J12+J16+J20+J21+J22+J25+J26</f>
        <v>308531706</v>
      </c>
      <c r="K10" s="128">
        <f>K11+K12+K16+K20+K21+K22+K25+K26</f>
        <v>140336366</v>
      </c>
      <c r="L10" s="128">
        <f>L11+L12+L16+L20+L21+L22+L25+L26</f>
        <v>226117129</v>
      </c>
      <c r="M10" s="128">
        <f>M11+M12+M16+M20+M21+M22+M25+M26</f>
        <v>125652869</v>
      </c>
    </row>
    <row r="11" spans="1:13" ht="12.75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>
        <v>14118337</v>
      </c>
      <c r="K11" s="7">
        <v>2009057</v>
      </c>
      <c r="L11" s="147">
        <v>9948944</v>
      </c>
      <c r="M11" s="147">
        <v>5077272</v>
      </c>
    </row>
    <row r="12" spans="1:13" ht="12.75">
      <c r="A12" s="238" t="s">
        <v>22</v>
      </c>
      <c r="B12" s="239"/>
      <c r="C12" s="239"/>
      <c r="D12" s="239"/>
      <c r="E12" s="239"/>
      <c r="F12" s="239"/>
      <c r="G12" s="239"/>
      <c r="H12" s="240"/>
      <c r="I12" s="127">
        <v>116</v>
      </c>
      <c r="J12" s="128">
        <f>SUM(J13:J15)</f>
        <v>207448144</v>
      </c>
      <c r="K12" s="128">
        <f>SUM(K13:K15)</f>
        <v>103622475</v>
      </c>
      <c r="L12" s="128">
        <f>SUM(L13:L15)</f>
        <v>113865866</v>
      </c>
      <c r="M12" s="128">
        <f>SUM(M13:M15)</f>
        <v>64428054</v>
      </c>
    </row>
    <row r="13" spans="1:13" ht="12.75">
      <c r="A13" s="232" t="s">
        <v>146</v>
      </c>
      <c r="B13" s="233"/>
      <c r="C13" s="233"/>
      <c r="D13" s="233"/>
      <c r="E13" s="233"/>
      <c r="F13" s="233"/>
      <c r="G13" s="233"/>
      <c r="H13" s="234"/>
      <c r="I13" s="1">
        <v>117</v>
      </c>
      <c r="J13" s="7">
        <v>144203306</v>
      </c>
      <c r="K13" s="7">
        <v>66651226</v>
      </c>
      <c r="L13" s="7">
        <v>60473413</v>
      </c>
      <c r="M13" s="7">
        <v>30037899</v>
      </c>
    </row>
    <row r="14" spans="1:13" ht="12.75">
      <c r="A14" s="232" t="s">
        <v>147</v>
      </c>
      <c r="B14" s="233"/>
      <c r="C14" s="233"/>
      <c r="D14" s="233"/>
      <c r="E14" s="233"/>
      <c r="F14" s="233"/>
      <c r="G14" s="233"/>
      <c r="H14" s="234"/>
      <c r="I14" s="1">
        <v>118</v>
      </c>
      <c r="J14" s="7">
        <v>9577690</v>
      </c>
      <c r="K14" s="7">
        <v>8254325</v>
      </c>
      <c r="L14" s="7">
        <v>35057969</v>
      </c>
      <c r="M14" s="7">
        <v>23783823</v>
      </c>
    </row>
    <row r="15" spans="1:13" ht="12.75">
      <c r="A15" s="232" t="s">
        <v>61</v>
      </c>
      <c r="B15" s="233"/>
      <c r="C15" s="233"/>
      <c r="D15" s="233"/>
      <c r="E15" s="233"/>
      <c r="F15" s="233"/>
      <c r="G15" s="233"/>
      <c r="H15" s="234"/>
      <c r="I15" s="1">
        <v>119</v>
      </c>
      <c r="J15" s="7">
        <v>53667148</v>
      </c>
      <c r="K15" s="7">
        <v>28716924</v>
      </c>
      <c r="L15" s="7">
        <v>18334484</v>
      </c>
      <c r="M15" s="7">
        <v>10606332</v>
      </c>
    </row>
    <row r="16" spans="1:13" ht="12.75">
      <c r="A16" s="238" t="s">
        <v>23</v>
      </c>
      <c r="B16" s="239"/>
      <c r="C16" s="239"/>
      <c r="D16" s="239"/>
      <c r="E16" s="239"/>
      <c r="F16" s="239"/>
      <c r="G16" s="239"/>
      <c r="H16" s="240"/>
      <c r="I16" s="127">
        <v>120</v>
      </c>
      <c r="J16" s="128">
        <f>SUM(J17:J19)</f>
        <v>52592893</v>
      </c>
      <c r="K16" s="128">
        <f>SUM(K17:K19)</f>
        <v>26553392</v>
      </c>
      <c r="L16" s="128">
        <f>SUM(L17:L19)</f>
        <v>58031135</v>
      </c>
      <c r="M16" s="128">
        <f>SUM(M17:M19)</f>
        <v>28499108</v>
      </c>
    </row>
    <row r="17" spans="1:13" ht="12.75">
      <c r="A17" s="232" t="s">
        <v>62</v>
      </c>
      <c r="B17" s="233"/>
      <c r="C17" s="233"/>
      <c r="D17" s="233"/>
      <c r="E17" s="233"/>
      <c r="F17" s="233"/>
      <c r="G17" s="233"/>
      <c r="H17" s="234"/>
      <c r="I17" s="1">
        <v>121</v>
      </c>
      <c r="J17" s="7">
        <v>35138501</v>
      </c>
      <c r="K17" s="7">
        <v>17996560</v>
      </c>
      <c r="L17" s="7">
        <v>37804878</v>
      </c>
      <c r="M17" s="7">
        <v>18141173</v>
      </c>
    </row>
    <row r="18" spans="1:13" ht="12.75">
      <c r="A18" s="232" t="s">
        <v>63</v>
      </c>
      <c r="B18" s="233"/>
      <c r="C18" s="233"/>
      <c r="D18" s="233"/>
      <c r="E18" s="233"/>
      <c r="F18" s="233"/>
      <c r="G18" s="233"/>
      <c r="H18" s="234"/>
      <c r="I18" s="1">
        <v>122</v>
      </c>
      <c r="J18" s="7">
        <v>10761198</v>
      </c>
      <c r="K18" s="7">
        <v>5316887</v>
      </c>
      <c r="L18" s="7">
        <v>12656072</v>
      </c>
      <c r="M18" s="7">
        <v>6439938</v>
      </c>
    </row>
    <row r="19" spans="1:13" ht="12.75">
      <c r="A19" s="232" t="s">
        <v>64</v>
      </c>
      <c r="B19" s="233"/>
      <c r="C19" s="233"/>
      <c r="D19" s="233"/>
      <c r="E19" s="233"/>
      <c r="F19" s="233"/>
      <c r="G19" s="233"/>
      <c r="H19" s="234"/>
      <c r="I19" s="1">
        <v>123</v>
      </c>
      <c r="J19" s="7">
        <v>6693194</v>
      </c>
      <c r="K19" s="7">
        <v>3239945</v>
      </c>
      <c r="L19" s="7">
        <v>7570185</v>
      </c>
      <c r="M19" s="7">
        <v>3917997</v>
      </c>
    </row>
    <row r="20" spans="1:13" ht="12.75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9927001</v>
      </c>
      <c r="K20" s="7">
        <v>4956640</v>
      </c>
      <c r="L20" s="7">
        <v>9279585</v>
      </c>
      <c r="M20" s="7">
        <v>4500444</v>
      </c>
    </row>
    <row r="21" spans="1:13" ht="12.75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>
        <v>20120688</v>
      </c>
      <c r="K21" s="7"/>
      <c r="L21" s="7">
        <v>32795651</v>
      </c>
      <c r="M21" s="7">
        <v>21493210</v>
      </c>
    </row>
    <row r="22" spans="1:13" ht="12.75">
      <c r="A22" s="238" t="s">
        <v>24</v>
      </c>
      <c r="B22" s="239"/>
      <c r="C22" s="239"/>
      <c r="D22" s="239"/>
      <c r="E22" s="239"/>
      <c r="F22" s="239"/>
      <c r="G22" s="239"/>
      <c r="H22" s="240"/>
      <c r="I22" s="127">
        <v>126</v>
      </c>
      <c r="J22" s="128">
        <f>SUM(J23:J24)</f>
        <v>147365</v>
      </c>
      <c r="K22" s="128">
        <f>SUM(K23:K24)</f>
        <v>144284</v>
      </c>
      <c r="L22" s="128">
        <f>SUM(L23:L24)</f>
        <v>19258</v>
      </c>
      <c r="M22" s="128">
        <f>SUM(M23:M24)</f>
        <v>5248</v>
      </c>
    </row>
    <row r="23" spans="1:13" ht="12.75">
      <c r="A23" s="232" t="s">
        <v>137</v>
      </c>
      <c r="B23" s="233"/>
      <c r="C23" s="233"/>
      <c r="D23" s="233"/>
      <c r="E23" s="233"/>
      <c r="F23" s="233"/>
      <c r="G23" s="233"/>
      <c r="H23" s="234"/>
      <c r="I23" s="1">
        <v>127</v>
      </c>
      <c r="J23" s="133"/>
      <c r="K23" s="143"/>
      <c r="L23" s="133">
        <v>14010</v>
      </c>
      <c r="M23" s="133"/>
    </row>
    <row r="24" spans="1:13" ht="12.75">
      <c r="A24" s="232" t="s">
        <v>138</v>
      </c>
      <c r="B24" s="233"/>
      <c r="C24" s="233"/>
      <c r="D24" s="233"/>
      <c r="E24" s="233"/>
      <c r="F24" s="233"/>
      <c r="G24" s="233"/>
      <c r="H24" s="234"/>
      <c r="I24" s="1">
        <v>128</v>
      </c>
      <c r="J24" s="133">
        <v>147365</v>
      </c>
      <c r="K24" s="133">
        <v>144284</v>
      </c>
      <c r="L24" s="133">
        <v>5248</v>
      </c>
      <c r="M24" s="133">
        <v>5248</v>
      </c>
    </row>
    <row r="25" spans="1:13" ht="12.75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133"/>
      <c r="K25" s="133"/>
      <c r="L25" s="133"/>
      <c r="M25" s="133"/>
    </row>
    <row r="26" spans="1:13" ht="12.75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133">
        <v>4177278</v>
      </c>
      <c r="K26" s="133">
        <v>3050518</v>
      </c>
      <c r="L26" s="133">
        <v>2176690</v>
      </c>
      <c r="M26" s="133">
        <v>1649533</v>
      </c>
    </row>
    <row r="27" spans="1:13" ht="12.75">
      <c r="A27" s="238" t="s">
        <v>209</v>
      </c>
      <c r="B27" s="239"/>
      <c r="C27" s="239"/>
      <c r="D27" s="239"/>
      <c r="E27" s="239"/>
      <c r="F27" s="239"/>
      <c r="G27" s="239"/>
      <c r="H27" s="240"/>
      <c r="I27" s="127">
        <v>131</v>
      </c>
      <c r="J27" s="128">
        <f>SUM(J28:J32)</f>
        <v>1430535</v>
      </c>
      <c r="K27" s="128">
        <f>SUM(K28:K32)</f>
        <v>650579</v>
      </c>
      <c r="L27" s="128">
        <f>SUM(L28:L32)</f>
        <v>1066027</v>
      </c>
      <c r="M27" s="128">
        <f>SUM(M28:M32)</f>
        <v>582880</v>
      </c>
    </row>
    <row r="28" spans="1:13" ht="12.75" customHeight="1">
      <c r="A28" s="235" t="s">
        <v>350</v>
      </c>
      <c r="B28" s="236"/>
      <c r="C28" s="236"/>
      <c r="D28" s="236"/>
      <c r="E28" s="236"/>
      <c r="F28" s="236"/>
      <c r="G28" s="236"/>
      <c r="H28" s="237"/>
      <c r="I28" s="1">
        <v>132</v>
      </c>
      <c r="J28" s="133"/>
      <c r="K28" s="143"/>
      <c r="L28" s="133"/>
      <c r="M28" s="143"/>
    </row>
    <row r="29" spans="1:13" ht="12.75" customHeight="1">
      <c r="A29" s="235" t="s">
        <v>351</v>
      </c>
      <c r="B29" s="236"/>
      <c r="C29" s="236"/>
      <c r="D29" s="236"/>
      <c r="E29" s="236"/>
      <c r="F29" s="236"/>
      <c r="G29" s="236"/>
      <c r="H29" s="237"/>
      <c r="I29" s="1">
        <v>133</v>
      </c>
      <c r="J29" s="133">
        <v>794862</v>
      </c>
      <c r="K29" s="133">
        <v>55321</v>
      </c>
      <c r="L29" s="133">
        <v>799139</v>
      </c>
      <c r="M29" s="133">
        <v>398941</v>
      </c>
    </row>
    <row r="30" spans="1:13" ht="12.75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133"/>
      <c r="K30" s="133"/>
      <c r="L30" s="133"/>
      <c r="M30" s="133"/>
    </row>
    <row r="31" spans="1:13" ht="12.75">
      <c r="A31" s="235" t="s">
        <v>219</v>
      </c>
      <c r="B31" s="236"/>
      <c r="C31" s="236"/>
      <c r="D31" s="236"/>
      <c r="E31" s="236"/>
      <c r="F31" s="236"/>
      <c r="G31" s="236"/>
      <c r="H31" s="237"/>
      <c r="I31" s="1">
        <v>135</v>
      </c>
      <c r="J31" s="133"/>
      <c r="K31" s="133"/>
      <c r="L31" s="133"/>
      <c r="M31" s="133"/>
    </row>
    <row r="32" spans="1:13" ht="12.75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>
        <v>635673</v>
      </c>
      <c r="K32" s="7">
        <v>595258</v>
      </c>
      <c r="L32" s="7">
        <v>266888</v>
      </c>
      <c r="M32" s="7">
        <v>183939</v>
      </c>
    </row>
    <row r="33" spans="1:13" ht="12.75">
      <c r="A33" s="238" t="s">
        <v>210</v>
      </c>
      <c r="B33" s="239"/>
      <c r="C33" s="239"/>
      <c r="D33" s="239"/>
      <c r="E33" s="239"/>
      <c r="F33" s="239"/>
      <c r="G33" s="239"/>
      <c r="H33" s="240"/>
      <c r="I33" s="127">
        <v>137</v>
      </c>
      <c r="J33" s="128">
        <f>SUM(J34:J37)</f>
        <v>2877780</v>
      </c>
      <c r="K33" s="128">
        <f>SUM(K34:K37)</f>
        <v>2126358</v>
      </c>
      <c r="L33" s="128">
        <f>SUM(L34:L37)</f>
        <v>5260726</v>
      </c>
      <c r="M33" s="128">
        <f>SUM(M34:M37)</f>
        <v>3259157</v>
      </c>
    </row>
    <row r="34" spans="1:13" ht="12.75" customHeight="1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33"/>
      <c r="K34" s="143"/>
      <c r="L34" s="133"/>
      <c r="M34" s="143"/>
    </row>
    <row r="35" spans="1:13" ht="12.75" customHeight="1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33">
        <v>2137449</v>
      </c>
      <c r="K35" s="133">
        <v>1388511</v>
      </c>
      <c r="L35" s="133">
        <v>5248355</v>
      </c>
      <c r="M35" s="133">
        <v>3257892</v>
      </c>
    </row>
    <row r="36" spans="1:13" ht="12.75">
      <c r="A36" s="235" t="s">
        <v>220</v>
      </c>
      <c r="B36" s="236"/>
      <c r="C36" s="236"/>
      <c r="D36" s="236"/>
      <c r="E36" s="236"/>
      <c r="F36" s="236"/>
      <c r="G36" s="236"/>
      <c r="H36" s="237"/>
      <c r="I36" s="1">
        <v>140</v>
      </c>
      <c r="J36" s="133">
        <v>693901</v>
      </c>
      <c r="K36" s="133">
        <v>693901</v>
      </c>
      <c r="L36" s="133"/>
      <c r="M36" s="133"/>
    </row>
    <row r="37" spans="1:13" ht="12.75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133">
        <v>46430</v>
      </c>
      <c r="K37" s="133">
        <v>43946</v>
      </c>
      <c r="L37" s="133">
        <v>12371</v>
      </c>
      <c r="M37" s="133">
        <v>1265</v>
      </c>
    </row>
    <row r="38" spans="1:13" ht="12.75">
      <c r="A38" s="235" t="s">
        <v>191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133"/>
      <c r="M38" s="143"/>
    </row>
    <row r="39" spans="1:13" ht="12.75">
      <c r="A39" s="235" t="s">
        <v>192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133"/>
      <c r="M39" s="143"/>
    </row>
    <row r="40" spans="1:13" ht="12.75">
      <c r="A40" s="235" t="s">
        <v>221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133"/>
      <c r="M40" s="143"/>
    </row>
    <row r="41" spans="1:13" ht="12.75">
      <c r="A41" s="283" t="s">
        <v>222</v>
      </c>
      <c r="B41" s="284"/>
      <c r="C41" s="284"/>
      <c r="D41" s="284"/>
      <c r="E41" s="284"/>
      <c r="F41" s="284"/>
      <c r="G41" s="284"/>
      <c r="H41" s="285"/>
      <c r="I41" s="132">
        <v>145</v>
      </c>
      <c r="J41" s="7"/>
      <c r="K41" s="7"/>
      <c r="L41" s="133"/>
      <c r="M41" s="143"/>
    </row>
    <row r="42" spans="1:13" ht="12.75">
      <c r="A42" s="238" t="s">
        <v>211</v>
      </c>
      <c r="B42" s="239"/>
      <c r="C42" s="239"/>
      <c r="D42" s="239"/>
      <c r="E42" s="239"/>
      <c r="F42" s="239"/>
      <c r="G42" s="239"/>
      <c r="H42" s="240"/>
      <c r="I42" s="127">
        <v>146</v>
      </c>
      <c r="J42" s="128">
        <f>J7+J27+J38+J40</f>
        <v>281928633</v>
      </c>
      <c r="K42" s="128">
        <f>K7+K27+K38+K40</f>
        <v>122882483</v>
      </c>
      <c r="L42" s="128">
        <f>L7+L27+L38+L40</f>
        <v>194971267</v>
      </c>
      <c r="M42" s="128">
        <f>M7+M27+M38+M40</f>
        <v>103786534</v>
      </c>
    </row>
    <row r="43" spans="1:13" ht="12.75">
      <c r="A43" s="238" t="s">
        <v>212</v>
      </c>
      <c r="B43" s="239"/>
      <c r="C43" s="239"/>
      <c r="D43" s="239"/>
      <c r="E43" s="239"/>
      <c r="F43" s="239"/>
      <c r="G43" s="239"/>
      <c r="H43" s="240"/>
      <c r="I43" s="127">
        <v>147</v>
      </c>
      <c r="J43" s="128">
        <f>J10+J33+J39+J41</f>
        <v>311409486</v>
      </c>
      <c r="K43" s="128">
        <f>K10+K33+K39+K41</f>
        <v>142462724</v>
      </c>
      <c r="L43" s="128">
        <f>L10+L33+L39+L41</f>
        <v>231377855</v>
      </c>
      <c r="M43" s="128">
        <f>M10+M33+M39+M41</f>
        <v>128912026</v>
      </c>
    </row>
    <row r="44" spans="1:13" ht="12.75">
      <c r="A44" s="238" t="s">
        <v>231</v>
      </c>
      <c r="B44" s="239"/>
      <c r="C44" s="239"/>
      <c r="D44" s="239"/>
      <c r="E44" s="239"/>
      <c r="F44" s="239"/>
      <c r="G44" s="239"/>
      <c r="H44" s="240"/>
      <c r="I44" s="127">
        <v>148</v>
      </c>
      <c r="J44" s="128">
        <f>J42-J43</f>
        <v>-29480853</v>
      </c>
      <c r="K44" s="128">
        <f>K42-K43</f>
        <v>-19580241</v>
      </c>
      <c r="L44" s="128">
        <f>L42-L43</f>
        <v>-36406588</v>
      </c>
      <c r="M44" s="128">
        <f>M42-M43</f>
        <v>-25125492</v>
      </c>
    </row>
    <row r="45" spans="1:13" ht="12.75">
      <c r="A45" s="246" t="s">
        <v>214</v>
      </c>
      <c r="B45" s="247"/>
      <c r="C45" s="247"/>
      <c r="D45" s="247"/>
      <c r="E45" s="247"/>
      <c r="F45" s="247"/>
      <c r="G45" s="247"/>
      <c r="H45" s="248"/>
      <c r="I45" s="1">
        <v>149</v>
      </c>
      <c r="J45" s="47">
        <f>IF(J42&gt;J43,J42-J43,0)</f>
        <v>0</v>
      </c>
      <c r="K45" s="47">
        <f>IF(K42&gt;K43,K42-K43,0)</f>
        <v>0</v>
      </c>
      <c r="L45" s="143">
        <f>IF(L42&gt;L43,L42-L43,0)</f>
        <v>0</v>
      </c>
      <c r="M45" s="143">
        <f>IF(M42&gt;M43,M42-M43,0)</f>
        <v>0</v>
      </c>
    </row>
    <row r="46" spans="1:13" ht="12.75">
      <c r="A46" s="246" t="s">
        <v>215</v>
      </c>
      <c r="B46" s="247"/>
      <c r="C46" s="247"/>
      <c r="D46" s="247"/>
      <c r="E46" s="247"/>
      <c r="F46" s="247"/>
      <c r="G46" s="247"/>
      <c r="H46" s="248"/>
      <c r="I46" s="1">
        <v>150</v>
      </c>
      <c r="J46" s="47">
        <f>IF(J43&gt;J42,J43-J42,0)</f>
        <v>29480853</v>
      </c>
      <c r="K46" s="47">
        <f>IF(K43&gt;K42,K43-K42,0)</f>
        <v>19580241</v>
      </c>
      <c r="L46" s="143">
        <f>IF(L43&gt;L42,L43-L42,0)</f>
        <v>36406588</v>
      </c>
      <c r="M46" s="143">
        <f>IF(M43&gt;M42,M43-M42,0)</f>
        <v>25125492</v>
      </c>
    </row>
    <row r="47" spans="1:13" ht="12.75">
      <c r="A47" s="283" t="s">
        <v>213</v>
      </c>
      <c r="B47" s="284"/>
      <c r="C47" s="284"/>
      <c r="D47" s="284"/>
      <c r="E47" s="284"/>
      <c r="F47" s="284"/>
      <c r="G47" s="284"/>
      <c r="H47" s="285"/>
      <c r="I47" s="132">
        <v>151</v>
      </c>
      <c r="J47" s="133">
        <v>10495</v>
      </c>
      <c r="K47" s="133"/>
      <c r="L47" s="133"/>
      <c r="M47" s="133"/>
    </row>
    <row r="48" spans="1:13" ht="12.75">
      <c r="A48" s="238" t="s">
        <v>232</v>
      </c>
      <c r="B48" s="239"/>
      <c r="C48" s="239"/>
      <c r="D48" s="239"/>
      <c r="E48" s="239"/>
      <c r="F48" s="239"/>
      <c r="G48" s="239"/>
      <c r="H48" s="240"/>
      <c r="I48" s="127">
        <v>152</v>
      </c>
      <c r="J48" s="128">
        <f>J44-J47</f>
        <v>-29491348</v>
      </c>
      <c r="K48" s="128">
        <f>K44-K47</f>
        <v>-19580241</v>
      </c>
      <c r="L48" s="128">
        <f>L44-L47</f>
        <v>-36406588</v>
      </c>
      <c r="M48" s="128">
        <f>M44-M47</f>
        <v>-25125492</v>
      </c>
    </row>
    <row r="49" spans="1:13" ht="12.75">
      <c r="A49" s="246" t="s">
        <v>188</v>
      </c>
      <c r="B49" s="247"/>
      <c r="C49" s="247"/>
      <c r="D49" s="247"/>
      <c r="E49" s="247"/>
      <c r="F49" s="247"/>
      <c r="G49" s="247"/>
      <c r="H49" s="248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6" t="s">
        <v>216</v>
      </c>
      <c r="B50" s="287"/>
      <c r="C50" s="287"/>
      <c r="D50" s="287"/>
      <c r="E50" s="287"/>
      <c r="F50" s="287"/>
      <c r="G50" s="287"/>
      <c r="H50" s="288"/>
      <c r="I50" s="2">
        <v>154</v>
      </c>
      <c r="J50" s="54">
        <f>IF(J48&lt;0,-J48,0)</f>
        <v>29491348</v>
      </c>
      <c r="K50" s="54">
        <f>IF(K48&lt;0,-K48,0)</f>
        <v>19580241</v>
      </c>
      <c r="L50" s="144">
        <f>IF(L48&lt;0,-L48,0)</f>
        <v>36406588</v>
      </c>
      <c r="M50" s="144">
        <f>IF(M48&lt;0,-M48,0)</f>
        <v>25125492</v>
      </c>
      <c r="N50" s="126"/>
    </row>
    <row r="51" spans="1:13" ht="12.75" customHeight="1">
      <c r="A51" s="224" t="s">
        <v>306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228" t="s">
        <v>183</v>
      </c>
      <c r="B52" s="229"/>
      <c r="C52" s="229"/>
      <c r="D52" s="229"/>
      <c r="E52" s="229"/>
      <c r="F52" s="229"/>
      <c r="G52" s="229"/>
      <c r="H52" s="229"/>
      <c r="I52" s="48"/>
      <c r="J52" s="145"/>
      <c r="K52" s="145"/>
      <c r="L52" s="145"/>
      <c r="M52" s="145"/>
    </row>
    <row r="53" spans="1:15" ht="12.75">
      <c r="A53" s="280" t="s">
        <v>229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>
        <v>-29036922.1119</v>
      </c>
      <c r="K53" s="7">
        <v>-19328079</v>
      </c>
      <c r="L53" s="7">
        <v>-36075886.4182</v>
      </c>
      <c r="M53" s="7">
        <v>-24833683.4182</v>
      </c>
      <c r="N53" s="126"/>
      <c r="O53" s="126"/>
    </row>
    <row r="54" spans="1:14" ht="12.75">
      <c r="A54" s="280" t="s">
        <v>230</v>
      </c>
      <c r="B54" s="281"/>
      <c r="C54" s="281"/>
      <c r="D54" s="281"/>
      <c r="E54" s="281"/>
      <c r="F54" s="281"/>
      <c r="G54" s="281"/>
      <c r="H54" s="282"/>
      <c r="I54" s="1">
        <v>156</v>
      </c>
      <c r="J54" s="8">
        <v>-454425.88810000004</v>
      </c>
      <c r="K54" s="8">
        <v>-252162</v>
      </c>
      <c r="L54" s="8">
        <v>-330701.58179999946</v>
      </c>
      <c r="M54" s="8">
        <v>-291808.58179999946</v>
      </c>
      <c r="N54" s="126"/>
    </row>
    <row r="55" spans="1:13" ht="12.75" customHeight="1">
      <c r="A55" s="224" t="s">
        <v>185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252" t="s">
        <v>200</v>
      </c>
      <c r="B56" s="253"/>
      <c r="C56" s="253"/>
      <c r="D56" s="253"/>
      <c r="E56" s="253"/>
      <c r="F56" s="253"/>
      <c r="G56" s="253"/>
      <c r="H56" s="254"/>
      <c r="I56" s="134">
        <v>157</v>
      </c>
      <c r="J56" s="135">
        <f>J48</f>
        <v>-29491348</v>
      </c>
      <c r="K56" s="135">
        <f>K48</f>
        <v>-19580241</v>
      </c>
      <c r="L56" s="136">
        <f>L48</f>
        <v>-36406588</v>
      </c>
      <c r="M56" s="136">
        <f>M48</f>
        <v>-25125492</v>
      </c>
    </row>
    <row r="57" spans="1:13" ht="12.75">
      <c r="A57" s="238" t="s">
        <v>217</v>
      </c>
      <c r="B57" s="239"/>
      <c r="C57" s="239"/>
      <c r="D57" s="239"/>
      <c r="E57" s="239"/>
      <c r="F57" s="239"/>
      <c r="G57" s="239"/>
      <c r="H57" s="240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/>
    </row>
    <row r="58" spans="1:13" ht="12.75">
      <c r="A58" s="235" t="s">
        <v>223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3" ht="12.75">
      <c r="A59" s="235" t="s">
        <v>224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/>
    </row>
    <row r="60" spans="1:13" ht="12.75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</row>
    <row r="61" spans="1:13" ht="12.75">
      <c r="A61" s="235" t="s">
        <v>225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3" ht="12.75">
      <c r="A62" s="235" t="s">
        <v>226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3" ht="12.75">
      <c r="A63" s="235" t="s">
        <v>227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3" ht="12.75">
      <c r="A64" s="235" t="s">
        <v>228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ht="12.75">
      <c r="A65" s="235" t="s">
        <v>218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</row>
    <row r="66" spans="1:13" ht="12.75">
      <c r="A66" s="238" t="s">
        <v>189</v>
      </c>
      <c r="B66" s="239"/>
      <c r="C66" s="239"/>
      <c r="D66" s="239"/>
      <c r="E66" s="239"/>
      <c r="F66" s="239"/>
      <c r="G66" s="239"/>
      <c r="H66" s="240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38" t="s">
        <v>190</v>
      </c>
      <c r="B67" s="239"/>
      <c r="C67" s="239"/>
      <c r="D67" s="239"/>
      <c r="E67" s="239"/>
      <c r="F67" s="239"/>
      <c r="G67" s="239"/>
      <c r="H67" s="240"/>
      <c r="I67" s="127">
        <v>168</v>
      </c>
      <c r="J67" s="137">
        <f>J56+J66</f>
        <v>-29491348</v>
      </c>
      <c r="K67" s="137">
        <f>K56+K66</f>
        <v>-19580241</v>
      </c>
      <c r="L67" s="137">
        <f>L56+L66</f>
        <v>-36406588</v>
      </c>
      <c r="M67" s="137">
        <f>M56+M66</f>
        <v>-25125492</v>
      </c>
    </row>
    <row r="68" spans="1:13" ht="12.75" customHeight="1">
      <c r="A68" s="276" t="s">
        <v>307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ht="12.75" customHeight="1">
      <c r="A69" s="278" t="s">
        <v>184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</row>
    <row r="70" spans="1:14" ht="12.75">
      <c r="A70" s="280" t="s">
        <v>229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>
        <v>-29036922.1119</v>
      </c>
      <c r="K70" s="7">
        <v>-19328079</v>
      </c>
      <c r="L70" s="7">
        <v>-36075886.4182</v>
      </c>
      <c r="M70" s="7">
        <v>-24833683.4182</v>
      </c>
      <c r="N70" s="126"/>
    </row>
    <row r="71" spans="1:13" ht="12.75">
      <c r="A71" s="273" t="s">
        <v>230</v>
      </c>
      <c r="B71" s="274"/>
      <c r="C71" s="274"/>
      <c r="D71" s="274"/>
      <c r="E71" s="274"/>
      <c r="F71" s="274"/>
      <c r="G71" s="274"/>
      <c r="H71" s="275"/>
      <c r="I71" s="4">
        <v>170</v>
      </c>
      <c r="J71" s="8">
        <v>-454425.88810000004</v>
      </c>
      <c r="K71" s="8">
        <v>-252162</v>
      </c>
      <c r="L71" s="8">
        <v>-330701.58179999946</v>
      </c>
      <c r="M71" s="8">
        <v>-291808.58179999946</v>
      </c>
    </row>
    <row r="72" spans="10:13" ht="12.75">
      <c r="J72" s="126"/>
      <c r="L72" s="126"/>
      <c r="M72" s="126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53:M54 J47:M47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1:K37 J42:L46 J7:M10 M12:M46 J11:J41 L12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O54" sqref="O54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301" t="s">
        <v>348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356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 customHeight="1">
      <c r="A3" s="298" t="s">
        <v>345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3.25">
      <c r="A4" s="303" t="s">
        <v>59</v>
      </c>
      <c r="B4" s="303"/>
      <c r="C4" s="303"/>
      <c r="D4" s="303"/>
      <c r="E4" s="303"/>
      <c r="F4" s="303"/>
      <c r="G4" s="303"/>
      <c r="H4" s="303"/>
      <c r="I4" s="58" t="s">
        <v>274</v>
      </c>
      <c r="J4" s="59" t="s">
        <v>313</v>
      </c>
      <c r="K4" s="59" t="s">
        <v>314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60">
        <v>2</v>
      </c>
      <c r="J5" s="61" t="s">
        <v>277</v>
      </c>
      <c r="K5" s="61" t="s">
        <v>278</v>
      </c>
    </row>
    <row r="6" spans="1:11" ht="12.75">
      <c r="A6" s="224" t="s">
        <v>153</v>
      </c>
      <c r="B6" s="225"/>
      <c r="C6" s="225"/>
      <c r="D6" s="225"/>
      <c r="E6" s="225"/>
      <c r="F6" s="225"/>
      <c r="G6" s="225"/>
      <c r="H6" s="225"/>
      <c r="I6" s="295"/>
      <c r="J6" s="295"/>
      <c r="K6" s="296"/>
    </row>
    <row r="7" spans="1:11" ht="12.75">
      <c r="A7" s="232" t="s">
        <v>40</v>
      </c>
      <c r="B7" s="233"/>
      <c r="C7" s="233"/>
      <c r="D7" s="233"/>
      <c r="E7" s="233"/>
      <c r="F7" s="233"/>
      <c r="G7" s="233"/>
      <c r="H7" s="233"/>
      <c r="I7" s="1">
        <v>1</v>
      </c>
      <c r="J7" s="7">
        <v>-124285137</v>
      </c>
      <c r="K7" s="7">
        <v>-36406588</v>
      </c>
    </row>
    <row r="8" spans="1:11" ht="12.75">
      <c r="A8" s="232" t="s">
        <v>41</v>
      </c>
      <c r="B8" s="233"/>
      <c r="C8" s="233"/>
      <c r="D8" s="233"/>
      <c r="E8" s="233"/>
      <c r="F8" s="233"/>
      <c r="G8" s="233"/>
      <c r="H8" s="233"/>
      <c r="I8" s="1">
        <v>2</v>
      </c>
      <c r="J8" s="7">
        <v>19368422</v>
      </c>
      <c r="K8" s="7">
        <v>9279585</v>
      </c>
    </row>
    <row r="9" spans="1:11" ht="12.75">
      <c r="A9" s="232" t="s">
        <v>42</v>
      </c>
      <c r="B9" s="233"/>
      <c r="C9" s="233"/>
      <c r="D9" s="233"/>
      <c r="E9" s="233"/>
      <c r="F9" s="233"/>
      <c r="G9" s="233"/>
      <c r="H9" s="233"/>
      <c r="I9" s="1">
        <v>3</v>
      </c>
      <c r="J9" s="7">
        <v>89543239</v>
      </c>
      <c r="K9" s="7"/>
    </row>
    <row r="10" spans="1:11" ht="12.75">
      <c r="A10" s="232" t="s">
        <v>43</v>
      </c>
      <c r="B10" s="233"/>
      <c r="C10" s="233"/>
      <c r="D10" s="233"/>
      <c r="E10" s="233"/>
      <c r="F10" s="233"/>
      <c r="G10" s="233"/>
      <c r="H10" s="233"/>
      <c r="I10" s="1">
        <v>4</v>
      </c>
      <c r="J10" s="7">
        <v>57176549.31000006</v>
      </c>
      <c r="K10" s="7"/>
    </row>
    <row r="11" spans="1:11" ht="12.75">
      <c r="A11" s="232" t="s">
        <v>44</v>
      </c>
      <c r="B11" s="233"/>
      <c r="C11" s="233"/>
      <c r="D11" s="233"/>
      <c r="E11" s="233"/>
      <c r="F11" s="233"/>
      <c r="G11" s="233"/>
      <c r="H11" s="233"/>
      <c r="I11" s="1">
        <v>5</v>
      </c>
      <c r="J11" s="7"/>
      <c r="K11" s="7">
        <v>3072717</v>
      </c>
    </row>
    <row r="12" spans="1:11" ht="12.75">
      <c r="A12" s="232" t="s">
        <v>51</v>
      </c>
      <c r="B12" s="233"/>
      <c r="C12" s="233"/>
      <c r="D12" s="233"/>
      <c r="E12" s="233"/>
      <c r="F12" s="233"/>
      <c r="G12" s="233"/>
      <c r="H12" s="233"/>
      <c r="I12" s="1">
        <v>6</v>
      </c>
      <c r="J12" s="7">
        <v>28234793</v>
      </c>
      <c r="K12" s="7">
        <v>242785</v>
      </c>
    </row>
    <row r="13" spans="1:11" ht="12.75">
      <c r="A13" s="238" t="s">
        <v>154</v>
      </c>
      <c r="B13" s="239"/>
      <c r="C13" s="239"/>
      <c r="D13" s="239"/>
      <c r="E13" s="239"/>
      <c r="F13" s="239"/>
      <c r="G13" s="239"/>
      <c r="H13" s="239"/>
      <c r="I13" s="127">
        <v>7</v>
      </c>
      <c r="J13" s="138">
        <f>SUM(J7:J12)</f>
        <v>70037866.31000006</v>
      </c>
      <c r="K13" s="128">
        <f>SUM(K7:K12)</f>
        <v>-23811501</v>
      </c>
    </row>
    <row r="14" spans="1:11" ht="12.75">
      <c r="A14" s="232" t="s">
        <v>52</v>
      </c>
      <c r="B14" s="233"/>
      <c r="C14" s="233"/>
      <c r="D14" s="233"/>
      <c r="E14" s="233"/>
      <c r="F14" s="233"/>
      <c r="G14" s="233"/>
      <c r="H14" s="233"/>
      <c r="I14" s="1">
        <v>8</v>
      </c>
      <c r="J14" s="7"/>
      <c r="K14" s="7">
        <v>116600598.99000001</v>
      </c>
    </row>
    <row r="15" spans="1:11" ht="12.75">
      <c r="A15" s="232" t="s">
        <v>53</v>
      </c>
      <c r="B15" s="233"/>
      <c r="C15" s="233"/>
      <c r="D15" s="233"/>
      <c r="E15" s="233"/>
      <c r="F15" s="233"/>
      <c r="G15" s="233"/>
      <c r="H15" s="233"/>
      <c r="I15" s="1">
        <v>9</v>
      </c>
      <c r="J15" s="7"/>
      <c r="K15" s="7">
        <v>11134165.4</v>
      </c>
    </row>
    <row r="16" spans="1:11" ht="12.75">
      <c r="A16" s="232" t="s">
        <v>54</v>
      </c>
      <c r="B16" s="233"/>
      <c r="C16" s="233"/>
      <c r="D16" s="233"/>
      <c r="E16" s="233"/>
      <c r="F16" s="233"/>
      <c r="G16" s="233"/>
      <c r="H16" s="233"/>
      <c r="I16" s="1">
        <v>10</v>
      </c>
      <c r="J16" s="7">
        <v>17445214</v>
      </c>
      <c r="K16" s="7"/>
    </row>
    <row r="17" spans="1:11" ht="12.75">
      <c r="A17" s="232" t="s">
        <v>55</v>
      </c>
      <c r="B17" s="233"/>
      <c r="C17" s="233"/>
      <c r="D17" s="233"/>
      <c r="E17" s="233"/>
      <c r="F17" s="233"/>
      <c r="G17" s="233"/>
      <c r="H17" s="233"/>
      <c r="I17" s="1">
        <v>11</v>
      </c>
      <c r="J17" s="7"/>
      <c r="K17" s="7">
        <v>1937258</v>
      </c>
    </row>
    <row r="18" spans="1:11" ht="12.75">
      <c r="A18" s="238" t="s">
        <v>155</v>
      </c>
      <c r="B18" s="239"/>
      <c r="C18" s="239"/>
      <c r="D18" s="239"/>
      <c r="E18" s="239"/>
      <c r="F18" s="239"/>
      <c r="G18" s="239"/>
      <c r="H18" s="239"/>
      <c r="I18" s="127">
        <v>12</v>
      </c>
      <c r="J18" s="138">
        <f>SUM(J14:J17)</f>
        <v>17445214</v>
      </c>
      <c r="K18" s="128">
        <f>SUM(K14:K17)</f>
        <v>129672022.39000002</v>
      </c>
    </row>
    <row r="19" spans="1:11" ht="12.75">
      <c r="A19" s="238" t="s">
        <v>36</v>
      </c>
      <c r="B19" s="239"/>
      <c r="C19" s="239"/>
      <c r="D19" s="239"/>
      <c r="E19" s="239"/>
      <c r="F19" s="239"/>
      <c r="G19" s="239"/>
      <c r="H19" s="239"/>
      <c r="I19" s="127">
        <v>13</v>
      </c>
      <c r="J19" s="138">
        <f>IF(J13&gt;J18,J13-J18,0)</f>
        <v>52592652.31000006</v>
      </c>
      <c r="K19" s="128">
        <f>IF(K13&gt;K18,K13-K18,0)</f>
        <v>0</v>
      </c>
    </row>
    <row r="20" spans="1:11" ht="12.75">
      <c r="A20" s="238" t="s">
        <v>37</v>
      </c>
      <c r="B20" s="239"/>
      <c r="C20" s="239"/>
      <c r="D20" s="239"/>
      <c r="E20" s="239"/>
      <c r="F20" s="239"/>
      <c r="G20" s="239"/>
      <c r="H20" s="239"/>
      <c r="I20" s="127">
        <v>14</v>
      </c>
      <c r="J20" s="138">
        <f>IF(J18&gt;J13,J18-J13,0)</f>
        <v>0</v>
      </c>
      <c r="K20" s="128">
        <f>IF(K18&gt;K13,K18-K13,0)</f>
        <v>153483523.39000002</v>
      </c>
    </row>
    <row r="21" spans="1:11" ht="12.75">
      <c r="A21" s="224" t="s">
        <v>156</v>
      </c>
      <c r="B21" s="225"/>
      <c r="C21" s="225"/>
      <c r="D21" s="225"/>
      <c r="E21" s="225"/>
      <c r="F21" s="225"/>
      <c r="G21" s="225"/>
      <c r="H21" s="225"/>
      <c r="I21" s="295"/>
      <c r="J21" s="295"/>
      <c r="K21" s="296"/>
    </row>
    <row r="22" spans="1:11" ht="12.75">
      <c r="A22" s="232" t="s">
        <v>174</v>
      </c>
      <c r="B22" s="233"/>
      <c r="C22" s="233"/>
      <c r="D22" s="233"/>
      <c r="E22" s="233"/>
      <c r="F22" s="233"/>
      <c r="G22" s="233"/>
      <c r="H22" s="233"/>
      <c r="I22" s="1">
        <v>15</v>
      </c>
      <c r="J22" s="7">
        <v>64000</v>
      </c>
      <c r="K22" s="7"/>
    </row>
    <row r="23" spans="1:11" ht="12.75">
      <c r="A23" s="232" t="s">
        <v>175</v>
      </c>
      <c r="B23" s="233"/>
      <c r="C23" s="233"/>
      <c r="D23" s="233"/>
      <c r="E23" s="233"/>
      <c r="F23" s="233"/>
      <c r="G23" s="233"/>
      <c r="H23" s="233"/>
      <c r="I23" s="1">
        <v>16</v>
      </c>
      <c r="J23" s="7"/>
      <c r="K23" s="7"/>
    </row>
    <row r="24" spans="1:11" ht="12.75">
      <c r="A24" s="232" t="s">
        <v>176</v>
      </c>
      <c r="B24" s="233"/>
      <c r="C24" s="233"/>
      <c r="D24" s="233"/>
      <c r="E24" s="233"/>
      <c r="F24" s="233"/>
      <c r="G24" s="233"/>
      <c r="H24" s="233"/>
      <c r="I24" s="1">
        <v>17</v>
      </c>
      <c r="J24" s="7">
        <v>11808968</v>
      </c>
      <c r="K24" s="7">
        <v>1240433</v>
      </c>
    </row>
    <row r="25" spans="1:11" ht="12.75">
      <c r="A25" s="232" t="s">
        <v>177</v>
      </c>
      <c r="B25" s="233"/>
      <c r="C25" s="233"/>
      <c r="D25" s="233"/>
      <c r="E25" s="233"/>
      <c r="F25" s="233"/>
      <c r="G25" s="233"/>
      <c r="H25" s="233"/>
      <c r="I25" s="1">
        <v>18</v>
      </c>
      <c r="J25" s="7"/>
      <c r="K25" s="7"/>
    </row>
    <row r="26" spans="1:11" ht="12.75">
      <c r="A26" s="232" t="s">
        <v>178</v>
      </c>
      <c r="B26" s="233"/>
      <c r="C26" s="233"/>
      <c r="D26" s="233"/>
      <c r="E26" s="233"/>
      <c r="F26" s="233"/>
      <c r="G26" s="233"/>
      <c r="H26" s="233"/>
      <c r="I26" s="1">
        <v>19</v>
      </c>
      <c r="J26" s="7">
        <v>1488882</v>
      </c>
      <c r="K26" s="7"/>
    </row>
    <row r="27" spans="1:11" ht="12.75">
      <c r="A27" s="238" t="s">
        <v>164</v>
      </c>
      <c r="B27" s="239"/>
      <c r="C27" s="239"/>
      <c r="D27" s="239"/>
      <c r="E27" s="239"/>
      <c r="F27" s="239"/>
      <c r="G27" s="239"/>
      <c r="H27" s="239"/>
      <c r="I27" s="127">
        <v>20</v>
      </c>
      <c r="J27" s="128">
        <f>SUM(J22:J26)</f>
        <v>13361850</v>
      </c>
      <c r="K27" s="128">
        <f>SUM(K22:K26)</f>
        <v>1240433</v>
      </c>
    </row>
    <row r="28" spans="1:11" ht="12.75">
      <c r="A28" s="232" t="s">
        <v>115</v>
      </c>
      <c r="B28" s="233"/>
      <c r="C28" s="233"/>
      <c r="D28" s="233"/>
      <c r="E28" s="233"/>
      <c r="F28" s="233"/>
      <c r="G28" s="233"/>
      <c r="H28" s="233"/>
      <c r="I28" s="1">
        <v>21</v>
      </c>
      <c r="J28" s="7">
        <v>3620190</v>
      </c>
      <c r="K28" s="7">
        <v>5126127</v>
      </c>
    </row>
    <row r="29" spans="1:11" ht="12.75">
      <c r="A29" s="232" t="s">
        <v>116</v>
      </c>
      <c r="B29" s="233"/>
      <c r="C29" s="233"/>
      <c r="D29" s="233"/>
      <c r="E29" s="233"/>
      <c r="F29" s="233"/>
      <c r="G29" s="233"/>
      <c r="H29" s="233"/>
      <c r="I29" s="1">
        <v>22</v>
      </c>
      <c r="J29" s="7"/>
      <c r="K29" s="7"/>
    </row>
    <row r="30" spans="1:11" ht="12.75">
      <c r="A30" s="232" t="s">
        <v>16</v>
      </c>
      <c r="B30" s="233"/>
      <c r="C30" s="233"/>
      <c r="D30" s="233"/>
      <c r="E30" s="233"/>
      <c r="F30" s="233"/>
      <c r="G30" s="233"/>
      <c r="H30" s="233"/>
      <c r="I30" s="1">
        <v>23</v>
      </c>
      <c r="J30" s="7">
        <v>16000</v>
      </c>
      <c r="K30" s="7"/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41">
        <f>SUM(J28:J30)</f>
        <v>3636190</v>
      </c>
      <c r="K31" s="142">
        <f>SUM(K28:K30)</f>
        <v>5126127</v>
      </c>
    </row>
    <row r="32" spans="1:11" ht="12.75">
      <c r="A32" s="238" t="s">
        <v>38</v>
      </c>
      <c r="B32" s="239"/>
      <c r="C32" s="239"/>
      <c r="D32" s="239"/>
      <c r="E32" s="239"/>
      <c r="F32" s="239"/>
      <c r="G32" s="239"/>
      <c r="H32" s="239"/>
      <c r="I32" s="127">
        <v>25</v>
      </c>
      <c r="J32" s="138">
        <f>IF(J27&gt;J31,J27-J31,0)</f>
        <v>9725660</v>
      </c>
      <c r="K32" s="128">
        <f>IF(K27&gt;K31,K27-K31,0)</f>
        <v>0</v>
      </c>
    </row>
    <row r="33" spans="1:11" ht="12.75">
      <c r="A33" s="238" t="s">
        <v>39</v>
      </c>
      <c r="B33" s="239"/>
      <c r="C33" s="239"/>
      <c r="D33" s="239"/>
      <c r="E33" s="239"/>
      <c r="F33" s="239"/>
      <c r="G33" s="239"/>
      <c r="H33" s="239"/>
      <c r="I33" s="127">
        <v>26</v>
      </c>
      <c r="J33" s="138">
        <f>IF(J31&gt;J27,J31-J27,0)</f>
        <v>0</v>
      </c>
      <c r="K33" s="128">
        <f>IF(K31&gt;K27,K31-K27,0)</f>
        <v>3885694</v>
      </c>
    </row>
    <row r="34" spans="1:11" ht="12.75">
      <c r="A34" s="224" t="s">
        <v>157</v>
      </c>
      <c r="B34" s="225"/>
      <c r="C34" s="225"/>
      <c r="D34" s="225"/>
      <c r="E34" s="225"/>
      <c r="F34" s="225"/>
      <c r="G34" s="225"/>
      <c r="H34" s="225"/>
      <c r="I34" s="295"/>
      <c r="J34" s="295"/>
      <c r="K34" s="296"/>
    </row>
    <row r="35" spans="1:11" ht="12.75">
      <c r="A35" s="232" t="s">
        <v>170</v>
      </c>
      <c r="B35" s="233"/>
      <c r="C35" s="233"/>
      <c r="D35" s="233"/>
      <c r="E35" s="233"/>
      <c r="F35" s="233"/>
      <c r="G35" s="233"/>
      <c r="H35" s="233"/>
      <c r="I35" s="1">
        <v>27</v>
      </c>
      <c r="J35" s="7"/>
      <c r="K35" s="7"/>
    </row>
    <row r="36" spans="1:11" ht="12.75">
      <c r="A36" s="232" t="s">
        <v>29</v>
      </c>
      <c r="B36" s="233"/>
      <c r="C36" s="233"/>
      <c r="D36" s="233"/>
      <c r="E36" s="233"/>
      <c r="F36" s="233"/>
      <c r="G36" s="233"/>
      <c r="H36" s="233"/>
      <c r="I36" s="1">
        <v>28</v>
      </c>
      <c r="J36" s="7">
        <v>110165860.35</v>
      </c>
      <c r="K36" s="7">
        <v>96431210</v>
      </c>
    </row>
    <row r="37" spans="1:11" ht="12.75">
      <c r="A37" s="232" t="s">
        <v>30</v>
      </c>
      <c r="B37" s="233"/>
      <c r="C37" s="233"/>
      <c r="D37" s="233"/>
      <c r="E37" s="233"/>
      <c r="F37" s="233"/>
      <c r="G37" s="233"/>
      <c r="H37" s="233"/>
      <c r="I37" s="1">
        <v>29</v>
      </c>
      <c r="J37" s="7">
        <v>5764</v>
      </c>
      <c r="K37" s="7">
        <v>90000</v>
      </c>
    </row>
    <row r="38" spans="1:11" ht="12.75">
      <c r="A38" s="238" t="s">
        <v>68</v>
      </c>
      <c r="B38" s="239"/>
      <c r="C38" s="239"/>
      <c r="D38" s="239"/>
      <c r="E38" s="239"/>
      <c r="F38" s="239"/>
      <c r="G38" s="239"/>
      <c r="H38" s="239"/>
      <c r="I38" s="127">
        <v>30</v>
      </c>
      <c r="J38" s="128">
        <f>SUM(J35:J37)</f>
        <v>110171624.35</v>
      </c>
      <c r="K38" s="128">
        <f>SUM(K35:K37)</f>
        <v>96521210</v>
      </c>
    </row>
    <row r="39" spans="1:11" ht="12.75">
      <c r="A39" s="232" t="s">
        <v>31</v>
      </c>
      <c r="B39" s="233"/>
      <c r="C39" s="233"/>
      <c r="D39" s="233"/>
      <c r="E39" s="233"/>
      <c r="F39" s="233"/>
      <c r="G39" s="233"/>
      <c r="H39" s="233"/>
      <c r="I39" s="1">
        <v>31</v>
      </c>
      <c r="J39" s="7">
        <v>53581008</v>
      </c>
      <c r="K39" s="7">
        <v>32798769</v>
      </c>
    </row>
    <row r="40" spans="1:11" ht="12.75">
      <c r="A40" s="232" t="s">
        <v>32</v>
      </c>
      <c r="B40" s="233"/>
      <c r="C40" s="233"/>
      <c r="D40" s="233"/>
      <c r="E40" s="233"/>
      <c r="F40" s="233"/>
      <c r="G40" s="233"/>
      <c r="H40" s="233"/>
      <c r="I40" s="1">
        <v>32</v>
      </c>
      <c r="J40" s="7"/>
      <c r="K40" s="7"/>
    </row>
    <row r="41" spans="1:11" ht="12.75">
      <c r="A41" s="232" t="s">
        <v>33</v>
      </c>
      <c r="B41" s="233"/>
      <c r="C41" s="233"/>
      <c r="D41" s="233"/>
      <c r="E41" s="233"/>
      <c r="F41" s="233"/>
      <c r="G41" s="233"/>
      <c r="H41" s="233"/>
      <c r="I41" s="1">
        <v>33</v>
      </c>
      <c r="J41" s="7">
        <v>741076</v>
      </c>
      <c r="K41" s="7">
        <v>187066</v>
      </c>
    </row>
    <row r="42" spans="1:11" ht="12.75">
      <c r="A42" s="232" t="s">
        <v>34</v>
      </c>
      <c r="B42" s="233"/>
      <c r="C42" s="233"/>
      <c r="D42" s="233"/>
      <c r="E42" s="233"/>
      <c r="F42" s="233"/>
      <c r="G42" s="233"/>
      <c r="H42" s="233"/>
      <c r="I42" s="1">
        <v>34</v>
      </c>
      <c r="J42" s="7"/>
      <c r="K42" s="7"/>
    </row>
    <row r="43" spans="1:11" ht="12.75">
      <c r="A43" s="232" t="s">
        <v>35</v>
      </c>
      <c r="B43" s="233"/>
      <c r="C43" s="233"/>
      <c r="D43" s="233"/>
      <c r="E43" s="233"/>
      <c r="F43" s="233"/>
      <c r="G43" s="233"/>
      <c r="H43" s="233"/>
      <c r="I43" s="1">
        <v>35</v>
      </c>
      <c r="J43" s="7">
        <v>662924.3500000015</v>
      </c>
      <c r="K43" s="7">
        <v>42682605</v>
      </c>
    </row>
    <row r="44" spans="1:11" ht="12.75">
      <c r="A44" s="238" t="s">
        <v>69</v>
      </c>
      <c r="B44" s="239"/>
      <c r="C44" s="239"/>
      <c r="D44" s="239"/>
      <c r="E44" s="239"/>
      <c r="F44" s="239"/>
      <c r="G44" s="239"/>
      <c r="H44" s="239"/>
      <c r="I44" s="127">
        <v>36</v>
      </c>
      <c r="J44" s="138">
        <f>SUM(J39:J43)</f>
        <v>54985008.35</v>
      </c>
      <c r="K44" s="128">
        <f>SUM(K39:K43)</f>
        <v>75668440</v>
      </c>
    </row>
    <row r="45" spans="1:11" ht="12.75">
      <c r="A45" s="238" t="s">
        <v>17</v>
      </c>
      <c r="B45" s="239"/>
      <c r="C45" s="239"/>
      <c r="D45" s="239"/>
      <c r="E45" s="239"/>
      <c r="F45" s="239"/>
      <c r="G45" s="239"/>
      <c r="H45" s="239"/>
      <c r="I45" s="127">
        <v>37</v>
      </c>
      <c r="J45" s="138">
        <f>IF(J38&gt;J44,J38-J44,0)</f>
        <v>55186615.99999999</v>
      </c>
      <c r="K45" s="128">
        <f>IF(K38&gt;K44,K38-K44,0)</f>
        <v>20852770</v>
      </c>
    </row>
    <row r="46" spans="1:11" ht="12.75">
      <c r="A46" s="238" t="s">
        <v>18</v>
      </c>
      <c r="B46" s="239"/>
      <c r="C46" s="239"/>
      <c r="D46" s="239"/>
      <c r="E46" s="239"/>
      <c r="F46" s="239"/>
      <c r="G46" s="239"/>
      <c r="H46" s="239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49" t="s">
        <v>70</v>
      </c>
      <c r="B47" s="250"/>
      <c r="C47" s="250"/>
      <c r="D47" s="250"/>
      <c r="E47" s="250"/>
      <c r="F47" s="250"/>
      <c r="G47" s="250"/>
      <c r="H47" s="250"/>
      <c r="I47" s="127">
        <v>39</v>
      </c>
      <c r="J47" s="138">
        <f>IF(J19-J20+J32-J33+J45-J46&gt;0,J19-J20+J32-J33+J45-J46,0)</f>
        <v>117504928.31000006</v>
      </c>
      <c r="K47" s="128">
        <f>IF(K19-K20+K32-K33+K45-K46&gt;0,K19-K20+K32-K33+K45-K46,0)</f>
        <v>0</v>
      </c>
    </row>
    <row r="48" spans="1:11" ht="12.75">
      <c r="A48" s="249" t="s">
        <v>71</v>
      </c>
      <c r="B48" s="250"/>
      <c r="C48" s="250"/>
      <c r="D48" s="250"/>
      <c r="E48" s="250"/>
      <c r="F48" s="250"/>
      <c r="G48" s="250"/>
      <c r="H48" s="250"/>
      <c r="I48" s="127">
        <v>40</v>
      </c>
      <c r="J48" s="138">
        <f>IF(J20-J19+J33-J32+J46-J45&gt;0,J20-J19+J33-J32+J46-J45,0)</f>
        <v>0</v>
      </c>
      <c r="K48" s="128">
        <f>IF(K20-K19+K33-K32+K46-K45&gt;0,K20-K19+K33-K32+K46-K45,0)</f>
        <v>136516447.39000002</v>
      </c>
    </row>
    <row r="49" spans="1:11" ht="12.75">
      <c r="A49" s="232" t="s">
        <v>158</v>
      </c>
      <c r="B49" s="233"/>
      <c r="C49" s="233"/>
      <c r="D49" s="233"/>
      <c r="E49" s="233"/>
      <c r="F49" s="233"/>
      <c r="G49" s="233"/>
      <c r="H49" s="233"/>
      <c r="I49" s="1">
        <v>41</v>
      </c>
      <c r="J49" s="7">
        <v>25861657</v>
      </c>
      <c r="K49" s="7">
        <v>143366585</v>
      </c>
    </row>
    <row r="50" spans="1:11" ht="12.75">
      <c r="A50" s="232" t="s">
        <v>171</v>
      </c>
      <c r="B50" s="233"/>
      <c r="C50" s="233"/>
      <c r="D50" s="233"/>
      <c r="E50" s="233"/>
      <c r="F50" s="233"/>
      <c r="G50" s="233"/>
      <c r="H50" s="233"/>
      <c r="I50" s="1">
        <v>42</v>
      </c>
      <c r="J50" s="7">
        <v>117504928</v>
      </c>
      <c r="K50" s="7"/>
    </row>
    <row r="51" spans="1:11" ht="12.75">
      <c r="A51" s="232" t="s">
        <v>172</v>
      </c>
      <c r="B51" s="233"/>
      <c r="C51" s="233"/>
      <c r="D51" s="233"/>
      <c r="E51" s="233"/>
      <c r="F51" s="233"/>
      <c r="G51" s="233"/>
      <c r="H51" s="233"/>
      <c r="I51" s="1">
        <v>43</v>
      </c>
      <c r="J51" s="7"/>
      <c r="K51" s="7">
        <v>136516447</v>
      </c>
    </row>
    <row r="52" spans="1:11" ht="12.75">
      <c r="A52" s="293" t="s">
        <v>173</v>
      </c>
      <c r="B52" s="294"/>
      <c r="C52" s="294"/>
      <c r="D52" s="294"/>
      <c r="E52" s="294"/>
      <c r="F52" s="294"/>
      <c r="G52" s="294"/>
      <c r="H52" s="294"/>
      <c r="I52" s="139">
        <v>44</v>
      </c>
      <c r="J52" s="140">
        <f>J49+J50-J51</f>
        <v>143366585</v>
      </c>
      <c r="K52" s="137">
        <f>K49+K50-K51</f>
        <v>6850138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22:K26 J14:K17 J49:K51 J39:K43 J35:K37 J7:J12 K7 K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1" t="s">
        <v>193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10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303" t="s">
        <v>59</v>
      </c>
      <c r="B4" s="303"/>
      <c r="C4" s="303"/>
      <c r="D4" s="303"/>
      <c r="E4" s="303"/>
      <c r="F4" s="303"/>
      <c r="G4" s="303"/>
      <c r="H4" s="303"/>
      <c r="I4" s="58" t="s">
        <v>274</v>
      </c>
      <c r="J4" s="59" t="s">
        <v>313</v>
      </c>
      <c r="K4" s="59" t="s">
        <v>314</v>
      </c>
    </row>
    <row r="5" spans="1:11" ht="12.75">
      <c r="A5" s="308">
        <v>1</v>
      </c>
      <c r="B5" s="308"/>
      <c r="C5" s="308"/>
      <c r="D5" s="308"/>
      <c r="E5" s="308"/>
      <c r="F5" s="308"/>
      <c r="G5" s="308"/>
      <c r="H5" s="308"/>
      <c r="I5" s="64">
        <v>2</v>
      </c>
      <c r="J5" s="65" t="s">
        <v>277</v>
      </c>
      <c r="K5" s="65" t="s">
        <v>278</v>
      </c>
    </row>
    <row r="6" spans="1:11" ht="12.75">
      <c r="A6" s="224" t="s">
        <v>153</v>
      </c>
      <c r="B6" s="225"/>
      <c r="C6" s="225"/>
      <c r="D6" s="225"/>
      <c r="E6" s="225"/>
      <c r="F6" s="225"/>
      <c r="G6" s="225"/>
      <c r="H6" s="225"/>
      <c r="I6" s="295"/>
      <c r="J6" s="295"/>
      <c r="K6" s="296"/>
    </row>
    <row r="7" spans="1:11" ht="12.75">
      <c r="A7" s="232" t="s">
        <v>195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119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120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121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122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235" t="s">
        <v>194</v>
      </c>
      <c r="B12" s="236"/>
      <c r="C12" s="236"/>
      <c r="D12" s="236"/>
      <c r="E12" s="236"/>
      <c r="F12" s="236"/>
      <c r="G12" s="236"/>
      <c r="H12" s="236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2" t="s">
        <v>123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124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125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126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127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128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5" t="s">
        <v>108</v>
      </c>
      <c r="B20" s="306"/>
      <c r="C20" s="306"/>
      <c r="D20" s="306"/>
      <c r="E20" s="306"/>
      <c r="F20" s="306"/>
      <c r="G20" s="306"/>
      <c r="H20" s="307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5" t="s">
        <v>109</v>
      </c>
      <c r="B21" s="304"/>
      <c r="C21" s="304"/>
      <c r="D21" s="304"/>
      <c r="E21" s="304"/>
      <c r="F21" s="304"/>
      <c r="G21" s="304"/>
      <c r="H21" s="305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4" t="s">
        <v>156</v>
      </c>
      <c r="B22" s="225"/>
      <c r="C22" s="225"/>
      <c r="D22" s="225"/>
      <c r="E22" s="225"/>
      <c r="F22" s="225"/>
      <c r="G22" s="225"/>
      <c r="H22" s="225"/>
      <c r="I22" s="295"/>
      <c r="J22" s="295"/>
      <c r="K22" s="296"/>
    </row>
    <row r="23" spans="1:11" ht="12.75">
      <c r="A23" s="232" t="s">
        <v>161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162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315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316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163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4" t="s">
        <v>157</v>
      </c>
      <c r="B35" s="225"/>
      <c r="C35" s="225"/>
      <c r="D35" s="225"/>
      <c r="E35" s="225"/>
      <c r="F35" s="225"/>
      <c r="G35" s="225"/>
      <c r="H35" s="225"/>
      <c r="I35" s="295">
        <v>0</v>
      </c>
      <c r="J35" s="295"/>
      <c r="K35" s="296"/>
    </row>
    <row r="36" spans="1:11" ht="12.75">
      <c r="A36" s="232" t="s">
        <v>170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30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35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5" t="s">
        <v>159</v>
      </c>
      <c r="B46" s="236"/>
      <c r="C46" s="236"/>
      <c r="D46" s="236"/>
      <c r="E46" s="236"/>
      <c r="F46" s="236"/>
      <c r="G46" s="236"/>
      <c r="H46" s="236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5" t="s">
        <v>160</v>
      </c>
      <c r="B47" s="236"/>
      <c r="C47" s="236"/>
      <c r="D47" s="236"/>
      <c r="E47" s="236"/>
      <c r="F47" s="236"/>
      <c r="G47" s="236"/>
      <c r="H47" s="236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5" t="s">
        <v>158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171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172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55" t="s">
        <v>173</v>
      </c>
      <c r="B53" s="256"/>
      <c r="C53" s="256"/>
      <c r="D53" s="256"/>
      <c r="E53" s="256"/>
      <c r="F53" s="256"/>
      <c r="G53" s="256"/>
      <c r="H53" s="256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O18" sqref="O18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2.140625" style="67" bestFit="1" customWidth="1"/>
    <col min="13" max="13" width="11.421875" style="67" bestFit="1" customWidth="1"/>
    <col min="14" max="16384" width="9.140625" style="67" customWidth="1"/>
  </cols>
  <sheetData>
    <row r="1" spans="1:11" ht="12.75">
      <c r="A1" s="326" t="s">
        <v>349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5.75">
      <c r="A2" s="38"/>
      <c r="B2" s="66"/>
      <c r="C2" s="311" t="s">
        <v>276</v>
      </c>
      <c r="D2" s="311"/>
      <c r="E2" s="124">
        <v>41640</v>
      </c>
      <c r="F2" s="123" t="s">
        <v>245</v>
      </c>
      <c r="G2" s="312">
        <v>41820</v>
      </c>
      <c r="H2" s="313"/>
      <c r="I2" s="66"/>
      <c r="J2" s="66"/>
      <c r="K2" s="66"/>
    </row>
    <row r="3" spans="1:11" ht="12.75">
      <c r="A3" s="298" t="s">
        <v>345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3.25">
      <c r="A4" s="314" t="s">
        <v>59</v>
      </c>
      <c r="B4" s="314"/>
      <c r="C4" s="314"/>
      <c r="D4" s="314"/>
      <c r="E4" s="314"/>
      <c r="F4" s="314"/>
      <c r="G4" s="314"/>
      <c r="H4" s="314"/>
      <c r="I4" s="70" t="s">
        <v>299</v>
      </c>
      <c r="J4" s="71" t="s">
        <v>150</v>
      </c>
      <c r="K4" s="71" t="s">
        <v>151</v>
      </c>
    </row>
    <row r="5" spans="1:11" ht="12.75">
      <c r="A5" s="315">
        <v>1</v>
      </c>
      <c r="B5" s="315"/>
      <c r="C5" s="315"/>
      <c r="D5" s="315"/>
      <c r="E5" s="315"/>
      <c r="F5" s="315"/>
      <c r="G5" s="315"/>
      <c r="H5" s="315"/>
      <c r="I5" s="73">
        <v>2</v>
      </c>
      <c r="J5" s="72" t="s">
        <v>277</v>
      </c>
      <c r="K5" s="72" t="s">
        <v>278</v>
      </c>
    </row>
    <row r="6" spans="1:11" ht="12.75">
      <c r="A6" s="316" t="s">
        <v>279</v>
      </c>
      <c r="B6" s="317"/>
      <c r="C6" s="317"/>
      <c r="D6" s="317"/>
      <c r="E6" s="317"/>
      <c r="F6" s="317"/>
      <c r="G6" s="317"/>
      <c r="H6" s="317"/>
      <c r="I6" s="39">
        <v>1</v>
      </c>
      <c r="J6" s="6">
        <v>258965440</v>
      </c>
      <c r="K6" s="6">
        <v>258965440</v>
      </c>
    </row>
    <row r="7" spans="1:11" ht="12.75">
      <c r="A7" s="316" t="s">
        <v>280</v>
      </c>
      <c r="B7" s="317"/>
      <c r="C7" s="317"/>
      <c r="D7" s="317"/>
      <c r="E7" s="317"/>
      <c r="F7" s="317"/>
      <c r="G7" s="317"/>
      <c r="H7" s="317"/>
      <c r="I7" s="39">
        <v>2</v>
      </c>
      <c r="J7" s="7"/>
      <c r="K7" s="40"/>
    </row>
    <row r="8" spans="1:11" ht="12.75">
      <c r="A8" s="316" t="s">
        <v>281</v>
      </c>
      <c r="B8" s="317"/>
      <c r="C8" s="317"/>
      <c r="D8" s="317"/>
      <c r="E8" s="317"/>
      <c r="F8" s="317"/>
      <c r="G8" s="317"/>
      <c r="H8" s="317"/>
      <c r="I8" s="39">
        <v>3</v>
      </c>
      <c r="J8" s="7"/>
      <c r="K8" s="40"/>
    </row>
    <row r="9" spans="1:11" ht="12.75">
      <c r="A9" s="316" t="s">
        <v>282</v>
      </c>
      <c r="B9" s="317"/>
      <c r="C9" s="317"/>
      <c r="D9" s="317"/>
      <c r="E9" s="317"/>
      <c r="F9" s="317"/>
      <c r="G9" s="317"/>
      <c r="H9" s="317"/>
      <c r="I9" s="39">
        <v>4</v>
      </c>
      <c r="J9" s="7">
        <v>-61363743</v>
      </c>
      <c r="K9" s="40">
        <v>-185979581</v>
      </c>
    </row>
    <row r="10" spans="1:11" ht="12.75">
      <c r="A10" s="316" t="s">
        <v>283</v>
      </c>
      <c r="B10" s="317"/>
      <c r="C10" s="317"/>
      <c r="D10" s="317"/>
      <c r="E10" s="317"/>
      <c r="F10" s="317"/>
      <c r="G10" s="317"/>
      <c r="H10" s="317"/>
      <c r="I10" s="39">
        <v>5</v>
      </c>
      <c r="J10" s="7">
        <v>-124285137</v>
      </c>
      <c r="K10" s="40">
        <v>-36075886</v>
      </c>
    </row>
    <row r="11" spans="1:13" ht="12.75">
      <c r="A11" s="316" t="s">
        <v>284</v>
      </c>
      <c r="B11" s="317"/>
      <c r="C11" s="317"/>
      <c r="D11" s="317"/>
      <c r="E11" s="317"/>
      <c r="F11" s="317"/>
      <c r="G11" s="317"/>
      <c r="H11" s="317"/>
      <c r="I11" s="39">
        <v>6</v>
      </c>
      <c r="J11" s="40"/>
      <c r="K11" s="40"/>
      <c r="L11" s="125"/>
      <c r="M11" s="125"/>
    </row>
    <row r="12" spans="1:11" ht="12.75">
      <c r="A12" s="316" t="s">
        <v>285</v>
      </c>
      <c r="B12" s="317"/>
      <c r="C12" s="317"/>
      <c r="D12" s="317"/>
      <c r="E12" s="317"/>
      <c r="F12" s="317"/>
      <c r="G12" s="317"/>
      <c r="H12" s="317"/>
      <c r="I12" s="39">
        <v>7</v>
      </c>
      <c r="J12" s="40"/>
      <c r="K12" s="40"/>
    </row>
    <row r="13" spans="1:11" ht="12.75">
      <c r="A13" s="316" t="s">
        <v>286</v>
      </c>
      <c r="B13" s="317"/>
      <c r="C13" s="317"/>
      <c r="D13" s="317"/>
      <c r="E13" s="317"/>
      <c r="F13" s="317"/>
      <c r="G13" s="317"/>
      <c r="H13" s="317"/>
      <c r="I13" s="39">
        <v>8</v>
      </c>
      <c r="J13" s="40"/>
      <c r="K13" s="40"/>
    </row>
    <row r="14" spans="1:12" ht="12.75">
      <c r="A14" s="316" t="s">
        <v>287</v>
      </c>
      <c r="B14" s="317"/>
      <c r="C14" s="317"/>
      <c r="D14" s="317"/>
      <c r="E14" s="317"/>
      <c r="F14" s="317"/>
      <c r="G14" s="317"/>
      <c r="H14" s="317"/>
      <c r="I14" s="39">
        <v>9</v>
      </c>
      <c r="J14" s="40"/>
      <c r="K14" s="40"/>
      <c r="L14" s="125"/>
    </row>
    <row r="15" spans="1:13" ht="12.75">
      <c r="A15" s="318" t="s">
        <v>288</v>
      </c>
      <c r="B15" s="319"/>
      <c r="C15" s="319"/>
      <c r="D15" s="319"/>
      <c r="E15" s="319"/>
      <c r="F15" s="319"/>
      <c r="G15" s="319"/>
      <c r="H15" s="319"/>
      <c r="I15" s="39">
        <v>10</v>
      </c>
      <c r="J15" s="68">
        <f>SUM(J6:J14)</f>
        <v>73316560</v>
      </c>
      <c r="K15" s="68">
        <f>SUM(K6:K14)</f>
        <v>36909973</v>
      </c>
      <c r="L15" s="125"/>
      <c r="M15" s="125"/>
    </row>
    <row r="16" spans="1:13" ht="12.75">
      <c r="A16" s="316" t="s">
        <v>289</v>
      </c>
      <c r="B16" s="317"/>
      <c r="C16" s="317"/>
      <c r="D16" s="317"/>
      <c r="E16" s="317"/>
      <c r="F16" s="317"/>
      <c r="G16" s="317"/>
      <c r="H16" s="317"/>
      <c r="I16" s="39">
        <v>11</v>
      </c>
      <c r="J16" s="40"/>
      <c r="K16" s="40"/>
      <c r="L16" s="125"/>
      <c r="M16" s="125"/>
    </row>
    <row r="17" spans="1:11" ht="12.75">
      <c r="A17" s="316" t="s">
        <v>290</v>
      </c>
      <c r="B17" s="317"/>
      <c r="C17" s="317"/>
      <c r="D17" s="317"/>
      <c r="E17" s="317"/>
      <c r="F17" s="317"/>
      <c r="G17" s="317"/>
      <c r="H17" s="317"/>
      <c r="I17" s="39">
        <v>12</v>
      </c>
      <c r="J17" s="40"/>
      <c r="K17" s="40"/>
    </row>
    <row r="18" spans="1:11" ht="12.75">
      <c r="A18" s="316" t="s">
        <v>291</v>
      </c>
      <c r="B18" s="317"/>
      <c r="C18" s="317"/>
      <c r="D18" s="317"/>
      <c r="E18" s="317"/>
      <c r="F18" s="317"/>
      <c r="G18" s="317"/>
      <c r="H18" s="317"/>
      <c r="I18" s="39">
        <v>13</v>
      </c>
      <c r="J18" s="40"/>
      <c r="K18" s="40"/>
    </row>
    <row r="19" spans="1:11" ht="12.75">
      <c r="A19" s="316" t="s">
        <v>292</v>
      </c>
      <c r="B19" s="317"/>
      <c r="C19" s="317"/>
      <c r="D19" s="317"/>
      <c r="E19" s="317"/>
      <c r="F19" s="317"/>
      <c r="G19" s="317"/>
      <c r="H19" s="317"/>
      <c r="I19" s="39">
        <v>14</v>
      </c>
      <c r="J19" s="40"/>
      <c r="K19" s="40"/>
    </row>
    <row r="20" spans="1:11" ht="12.75">
      <c r="A20" s="316" t="s">
        <v>293</v>
      </c>
      <c r="B20" s="317"/>
      <c r="C20" s="317"/>
      <c r="D20" s="317"/>
      <c r="E20" s="317"/>
      <c r="F20" s="317"/>
      <c r="G20" s="317"/>
      <c r="H20" s="317"/>
      <c r="I20" s="39">
        <v>15</v>
      </c>
      <c r="J20" s="40"/>
      <c r="K20" s="40"/>
    </row>
    <row r="21" spans="1:11" ht="12.75">
      <c r="A21" s="316" t="s">
        <v>294</v>
      </c>
      <c r="B21" s="317"/>
      <c r="C21" s="317"/>
      <c r="D21" s="317"/>
      <c r="E21" s="317"/>
      <c r="F21" s="317"/>
      <c r="G21" s="317"/>
      <c r="H21" s="317"/>
      <c r="I21" s="39">
        <v>16</v>
      </c>
      <c r="J21" s="7">
        <v>-124285137</v>
      </c>
      <c r="K21" s="40">
        <v>-36075886</v>
      </c>
    </row>
    <row r="22" spans="1:11" ht="12.75">
      <c r="A22" s="318" t="s">
        <v>295</v>
      </c>
      <c r="B22" s="319"/>
      <c r="C22" s="319"/>
      <c r="D22" s="319"/>
      <c r="E22" s="319"/>
      <c r="F22" s="319"/>
      <c r="G22" s="319"/>
      <c r="H22" s="319"/>
      <c r="I22" s="39">
        <v>17</v>
      </c>
      <c r="J22" s="69">
        <f>SUM(J16:J21)</f>
        <v>-124285137</v>
      </c>
      <c r="K22" s="69">
        <f>SUM(K16:K21)</f>
        <v>-36075886</v>
      </c>
    </row>
    <row r="23" spans="1:12" ht="12.75">
      <c r="A23" s="328"/>
      <c r="B23" s="329"/>
      <c r="C23" s="329"/>
      <c r="D23" s="329"/>
      <c r="E23" s="329"/>
      <c r="F23" s="329"/>
      <c r="G23" s="329"/>
      <c r="H23" s="329"/>
      <c r="I23" s="330"/>
      <c r="J23" s="330"/>
      <c r="K23" s="331"/>
      <c r="L23" s="125"/>
    </row>
    <row r="24" spans="1:11" ht="12.75">
      <c r="A24" s="320" t="s">
        <v>296</v>
      </c>
      <c r="B24" s="321"/>
      <c r="C24" s="321"/>
      <c r="D24" s="321"/>
      <c r="E24" s="321"/>
      <c r="F24" s="321"/>
      <c r="G24" s="321"/>
      <c r="H24" s="321"/>
      <c r="I24" s="41">
        <v>18</v>
      </c>
      <c r="J24" s="7">
        <v>80560957</v>
      </c>
      <c r="K24" s="7">
        <v>44352407</v>
      </c>
    </row>
    <row r="25" spans="1:12" ht="17.25" customHeight="1">
      <c r="A25" s="322" t="s">
        <v>297</v>
      </c>
      <c r="B25" s="323"/>
      <c r="C25" s="323"/>
      <c r="D25" s="323"/>
      <c r="E25" s="323"/>
      <c r="F25" s="323"/>
      <c r="G25" s="323"/>
      <c r="H25" s="323"/>
      <c r="I25" s="42">
        <v>19</v>
      </c>
      <c r="J25" s="8">
        <v>-7244397</v>
      </c>
      <c r="K25" s="8">
        <v>-7442434</v>
      </c>
      <c r="L25" s="125"/>
    </row>
    <row r="26" spans="1:11" ht="30" customHeight="1">
      <c r="A26" s="324" t="s">
        <v>298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2" t="s">
        <v>275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3" t="s">
        <v>310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2014-07-29T11:20:23Z</cp:lastPrinted>
  <dcterms:created xsi:type="dcterms:W3CDTF">2008-10-17T11:51:54Z</dcterms:created>
  <dcterms:modified xsi:type="dcterms:W3CDTF">2014-07-30T07:22:29Z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