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<sst xmlns="http://schemas.openxmlformats.org/spreadsheetml/2006/main" count="396" uniqueCount="342">
  <si>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</si>
  <si>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</si>
  <si>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</si>
  <si>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</si>
  <si>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</si>
  <si>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</si>
  <si>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</si>
  <si>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</si>
  <si>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</si>
  <si>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</si>
  <si>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</si>
  <si>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</si>
  <si>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</si>
  <si>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</si>
  <si>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</si>
  <si>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</si>
  <si>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</si>
  <si>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</si>
  <si>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</si>
  <si>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</si>
  <si>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</si>
  <si>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</si>
  <si>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</si>
  <si>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</si>
  <si>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</si>
  <si>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</si>
  <si>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</si>
  <si>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</si>
  <si>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</si>
  <si>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</si>
  <si>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</si>
  <si>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</si>
  <si>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</si>
  <si>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</si>
  <si>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</si>
  <si>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</si>
  <si>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</si>
  <si>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</si>
  <si>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</si>
  <si>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</si>
  <si>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</si>
  <si>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</si>
  <si>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</si>
  <si>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</si>
  <si>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</si>
  <si>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</si>
  <si>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</si>
  <si>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</si>
  <si>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</si>
  <si>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</si>
  <si>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</si>
  <si>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</si>
  <si>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</si>
  <si>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</si>
  <si>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</si>
  <si>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</si>
  <si>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</si>
  <si>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</si>
  <si>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</si>
  <si>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</si>
  <si>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</si>
  <si>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</si>
  <si>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</si>
  <si>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</si>
  <si>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</si>
  <si>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</si>
  <si>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</si>
  <si>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</si>
  <si>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</si>
  <si>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</si>
  <si>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</si>
  <si>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</si>
  <si>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</si>
  <si>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</si>
  <si>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</si>
  <si>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</si>
  <si>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</si>
  <si>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</si>
  <si>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</si>
  <si>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</si>
  <si>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</si>
  <si>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</si>
  <si>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</si>
  <si>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</si>
  <si>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</si>
  <si>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</si>
  <si>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</si>
  <si>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</si>
  <si>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</si>
  <si>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</si>
  <si>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</si>
  <si>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</si>
  <si>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</si>
  <si>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</si>
  <si>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</si>
  <si>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</si>
  <si>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</si>
  <si>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</si>
  <si>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</si>
  <si>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</si>
  <si>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</si>
  <si>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</si>
  <si>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</si>
  <si>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</si>
  <si>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</si>
  <si>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</si>
  <si>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</si>
  <si>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</si>
  <si>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</si>
  <si>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</si>
  <si>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</si>
  <si>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</si>
  <si>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</si>
  <si>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</si>
  <si>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</si>
  <si>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</si>
  <si>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</si>
  <si>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</si>
  <si>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</si>
  <si>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</si>
  <si>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</si>
  <si>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</si>
  <si>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</si>
  <si>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</si>
  <si>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</si>
  <si>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</si>
  <si>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</si>
  <si>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</si>
  <si>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</si>
  <si>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</si>
  <si>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</si>
  <si>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</si>
  <si>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</si>
  <si>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</si>
  <si>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</si>
  <si>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</si>
  <si>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</si>
  <si>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</si>
  <si>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</si>
  <si>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</si>
  <si>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</si>
  <si>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</si>
  <si>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</si>
  <si>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</si>
  <si>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</si>
  <si>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</si>
  <si>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</si>
  <si>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</si>
  <si>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</si>
  <si>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</si>
  <si>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</si>
  <si>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</si>
  <si>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</si>
  <si>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</si>
  <si>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</si>
  <si>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</si>
  <si>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</si>
  <si>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</si>
  <si>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</si>
  <si>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</si>
  <si>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</si>
  <si>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</si>
  <si>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</si>
  <si>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</si>
  <si>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</si>
  <si>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</si>
  <si>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</si>
  <si>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</si>
  <si>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</si>
  <si>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</si>
  <si>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</si>
  <si>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</si>
  <si>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</si>
  <si>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</si>
  <si>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</si>
  <si>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</si>
  <si>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</si>
  <si>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</si>
  <si>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</si>
  <si>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</si>
  <si>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</si>
  <si>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</si>
  <si>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</si>
  <si>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</si>
  <si>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</si>
  <si>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</si>
  <si>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</si>
  <si>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</si>
  <si>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</si>
  <si>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</si>
  <si>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</si>
  <si>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</si>
  <si>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</si>
  <si>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</si>
  <si>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</si>
  <si>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</si>
  <si>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</si>
  <si>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</si>
  <si>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</si>
  <si>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</si>
  <si>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</si>
  <si>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</si>
  <si>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</si>
  <si>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</si>
  <si>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</si>
  <si>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</si>
  <si>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</si>
  <si>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</si>
  <si>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</si>
  <si>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</si>
  <si>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</si>
  <si>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</si>
  <si>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</si>
  <si>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</si>
  <si>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</si>
  <si>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</si>
  <si>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</si>
  <si>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</si>
  <si>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</si>
  <si>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</si>
  <si>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</si>
  <si>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</si>
  <si>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</si>
  <si>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</si>
  <si>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</si>
  <si>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</si>
  <si>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</si>
  <si>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</si>
  <si>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</si>
  <si>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</si>
  <si>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</si>
  <si>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</si>
  <si>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</si>
  <si>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</si>
  <si>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</si>
  <si>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</si>
  <si>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</si>
  <si>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</si>
  <si>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</si>
  <si>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</si>
  <si>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</si>
  <si>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</si>
  <si>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</si>
  <si>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</si>
  <si>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</si>
  <si>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</si>
  <si>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</si>
  <si>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</si>
  <si>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</si>
  <si>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</si>
  <si>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</si>
  <si>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</si>
  <si>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</si>
  <si>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</si>
  <si>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</si>
  <si>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</si>
  <si>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</si>
  <si>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</si>
  <si>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</si>
  <si>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</si>
  <si>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</si>
  <si>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</si>
  <si>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</si>
  <si>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</si>
  <si>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</si>
  <si>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</si>
  <si>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</si>
  <si>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</si>
  <si>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</si>
  <si>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</si>
  <si>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</si>
  <si>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</si>
  <si>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</si>
  <si>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</si>
  <si>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</si>
  <si>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</si>
  <si>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</si>
  <si>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</si>
  <si>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</si>
  <si>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</si>
  <si>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</si>
  <si>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</si>
  <si>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</si>
  <si>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</si>
  <si>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</si>
  <si>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</si>
  <si>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</si>
  <si>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</si>
  <si>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</si>
  <si>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</si>
  <si>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</si>
  <si>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</si>
  <si>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</si>
  <si>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</si>
  <si>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</si>
  <si>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</si>
  <si>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</si>
  <si>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</si>
  <si>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</si>
  <si>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</si>
  <si>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</si>
  <si>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</si>
  <si>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</si>
  <si>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</si>
  <si>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</si>
  <si>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</si>
  <si>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</si>
  <si>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</si>
  <si>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</si>
  <si>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</si>
  <si>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</si>
  <si>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</si>
  <si>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</si>
  <si>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</si>
  <si>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</si>
  <si>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</si>
  <si>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</si>
  <si>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</si>
  <si>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</si>
  <si>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</si>
  <si>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</si>
  <si>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</si>
  <si>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</si>
  <si>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</si>
  <si>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</si>
  <si>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</si>
  <si>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</si>
  <si>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</si>
  <si>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</si>
  <si>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</si>
  <si>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</si>
  <si>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035/446 256</t>
  </si>
  <si>
    <t>035/444 108</t>
  </si>
  <si>
    <t>1. Financijski izvještaji (bilanca, račun dobiti i gubitka, izvještaj o novčanom tijeku, izvještaj o promjenama</t>
  </si>
  <si>
    <t>ĐURO ĐAKOVIĆ Grupa d.d.</t>
  </si>
  <si>
    <t>Obveznik: ĐURO ĐAKOVIĆ Grupa d.d.</t>
  </si>
  <si>
    <t>F) UKUPNO – PASIVA (062+079+083+093+106)</t>
  </si>
  <si>
    <t>1.1.2018.</t>
  </si>
  <si>
    <t>POSAVAC, SLAVEN</t>
  </si>
  <si>
    <t>BOGDANOVIĆ, MARKO</t>
  </si>
  <si>
    <t>stanje na dan 30.9.2018.</t>
  </si>
  <si>
    <t>u razdoblju 1.1.2018. do 30.9.2018.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</si>
</sst>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167" fontId="3" fillId="0" borderId="1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0" t="s">
        <v>245</v>
      </c>
      <c r="B1" s="191"/>
      <c r="C1" s="191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246</v>
      </c>
      <c r="B2" s="144"/>
      <c r="C2" s="144"/>
      <c r="D2" s="145"/>
      <c r="E2" s="117" t="s">
        <v>337</v>
      </c>
      <c r="F2" s="12"/>
      <c r="G2" s="13" t="s">
        <v>247</v>
      </c>
      <c r="H2" s="117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46" t="s">
        <v>313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248</v>
      </c>
      <c r="B6" s="150"/>
      <c r="C6" s="141" t="s">
        <v>318</v>
      </c>
      <c r="D6" s="142"/>
      <c r="E6" s="153"/>
      <c r="F6" s="153"/>
      <c r="G6" s="153"/>
      <c r="H6" s="153"/>
      <c r="I6" s="121"/>
      <c r="J6" s="10"/>
      <c r="K6" s="10"/>
      <c r="L6" s="10"/>
    </row>
    <row r="7" spans="1:12" ht="12.75">
      <c r="A7" s="93"/>
      <c r="B7" s="22"/>
      <c r="C7" s="24"/>
      <c r="D7" s="24"/>
      <c r="E7" s="153"/>
      <c r="F7" s="153"/>
      <c r="G7" s="153"/>
      <c r="H7" s="153"/>
      <c r="I7" s="121"/>
      <c r="J7" s="10"/>
      <c r="K7" s="10"/>
      <c r="L7" s="10"/>
    </row>
    <row r="8" spans="1:12" ht="12.75">
      <c r="A8" s="151" t="s">
        <v>249</v>
      </c>
      <c r="B8" s="152"/>
      <c r="C8" s="141" t="s">
        <v>319</v>
      </c>
      <c r="D8" s="142"/>
      <c r="E8" s="153"/>
      <c r="F8" s="153"/>
      <c r="G8" s="153"/>
      <c r="H8" s="153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38" t="s">
        <v>250</v>
      </c>
      <c r="B10" s="139"/>
      <c r="C10" s="141">
        <v>58828286397</v>
      </c>
      <c r="D10" s="142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40"/>
      <c r="B11" s="139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9" t="s">
        <v>251</v>
      </c>
      <c r="B12" s="150"/>
      <c r="C12" s="154" t="s">
        <v>334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9" t="s">
        <v>252</v>
      </c>
      <c r="B14" s="150"/>
      <c r="C14" s="157">
        <v>35000</v>
      </c>
      <c r="D14" s="158"/>
      <c r="E14" s="24"/>
      <c r="F14" s="154" t="s">
        <v>320</v>
      </c>
      <c r="G14" s="155"/>
      <c r="H14" s="155"/>
      <c r="I14" s="156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9" t="s">
        <v>253</v>
      </c>
      <c r="B16" s="150"/>
      <c r="C16" s="154" t="s">
        <v>321</v>
      </c>
      <c r="D16" s="155"/>
      <c r="E16" s="155"/>
      <c r="F16" s="155"/>
      <c r="G16" s="155"/>
      <c r="H16" s="155"/>
      <c r="I16" s="156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9" t="s">
        <v>254</v>
      </c>
      <c r="B18" s="150"/>
      <c r="C18" s="159" t="s">
        <v>322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9" t="s">
        <v>255</v>
      </c>
      <c r="B20" s="150"/>
      <c r="C20" s="159" t="s">
        <v>323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9" t="s">
        <v>256</v>
      </c>
      <c r="B22" s="150"/>
      <c r="C22" s="125">
        <v>396</v>
      </c>
      <c r="D22" s="154" t="s">
        <v>320</v>
      </c>
      <c r="E22" s="162"/>
      <c r="F22" s="163"/>
      <c r="G22" s="164"/>
      <c r="H22" s="165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9" t="s">
        <v>257</v>
      </c>
      <c r="B24" s="150"/>
      <c r="C24" s="125">
        <v>12</v>
      </c>
      <c r="D24" s="154" t="s">
        <v>324</v>
      </c>
      <c r="E24" s="162"/>
      <c r="F24" s="162"/>
      <c r="G24" s="163"/>
      <c r="H24" s="126" t="s">
        <v>258</v>
      </c>
      <c r="I24" s="127">
        <v>23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325</v>
      </c>
      <c r="I25" s="124"/>
      <c r="J25" s="10"/>
      <c r="K25" s="10"/>
      <c r="L25" s="10"/>
    </row>
    <row r="26" spans="1:12" ht="12.75">
      <c r="A26" s="149" t="s">
        <v>259</v>
      </c>
      <c r="B26" s="150"/>
      <c r="C26" s="129" t="s">
        <v>326</v>
      </c>
      <c r="D26" s="25"/>
      <c r="E26" s="130"/>
      <c r="F26" s="122"/>
      <c r="G26" s="166" t="s">
        <v>260</v>
      </c>
      <c r="H26" s="167"/>
      <c r="I26" s="131" t="s">
        <v>327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8" t="s">
        <v>261</v>
      </c>
      <c r="B28" s="169"/>
      <c r="C28" s="170"/>
      <c r="D28" s="170"/>
      <c r="E28" s="171" t="s">
        <v>262</v>
      </c>
      <c r="F28" s="172"/>
      <c r="G28" s="172"/>
      <c r="H28" s="173" t="s">
        <v>263</v>
      </c>
      <c r="I28" s="17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5"/>
      <c r="B30" s="176"/>
      <c r="C30" s="176"/>
      <c r="D30" s="177"/>
      <c r="E30" s="175"/>
      <c r="F30" s="176"/>
      <c r="G30" s="176"/>
      <c r="H30" s="178"/>
      <c r="I30" s="179"/>
      <c r="J30" s="10"/>
      <c r="K30" s="10"/>
      <c r="L30" s="10"/>
    </row>
    <row r="31" spans="1:12" ht="12.75">
      <c r="A31" s="93"/>
      <c r="B31" s="22"/>
      <c r="C31" s="21"/>
      <c r="D31" s="180"/>
      <c r="E31" s="180"/>
      <c r="F31" s="180"/>
      <c r="G31" s="181"/>
      <c r="H31" s="16"/>
      <c r="I31" s="98"/>
      <c r="J31" s="10"/>
      <c r="K31" s="10"/>
      <c r="L31" s="10"/>
    </row>
    <row r="32" spans="1:12" ht="12.75">
      <c r="A32" s="175"/>
      <c r="B32" s="176"/>
      <c r="C32" s="176"/>
      <c r="D32" s="177"/>
      <c r="E32" s="175"/>
      <c r="F32" s="176"/>
      <c r="G32" s="176"/>
      <c r="H32" s="178"/>
      <c r="I32" s="179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5"/>
      <c r="B34" s="176"/>
      <c r="C34" s="176"/>
      <c r="D34" s="177"/>
      <c r="E34" s="175"/>
      <c r="F34" s="176"/>
      <c r="G34" s="176"/>
      <c r="H34" s="178"/>
      <c r="I34" s="179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5"/>
      <c r="B36" s="176"/>
      <c r="C36" s="176"/>
      <c r="D36" s="177"/>
      <c r="E36" s="175"/>
      <c r="F36" s="176"/>
      <c r="G36" s="176"/>
      <c r="H36" s="178"/>
      <c r="I36" s="179"/>
      <c r="J36" s="10"/>
      <c r="K36" s="10"/>
      <c r="L36" s="10"/>
    </row>
    <row r="37" spans="1:12" ht="12.75">
      <c r="A37" s="100"/>
      <c r="B37" s="30"/>
      <c r="C37" s="182"/>
      <c r="D37" s="183"/>
      <c r="E37" s="16"/>
      <c r="F37" s="182"/>
      <c r="G37" s="183"/>
      <c r="H37" s="16"/>
      <c r="I37" s="94"/>
      <c r="J37" s="10"/>
      <c r="K37" s="10"/>
      <c r="L37" s="10"/>
    </row>
    <row r="38" spans="1:12" ht="12.75">
      <c r="A38" s="175"/>
      <c r="B38" s="176"/>
      <c r="C38" s="176"/>
      <c r="D38" s="177"/>
      <c r="E38" s="175"/>
      <c r="F38" s="176"/>
      <c r="G38" s="176"/>
      <c r="H38" s="178"/>
      <c r="I38" s="179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5"/>
      <c r="B40" s="176"/>
      <c r="C40" s="176"/>
      <c r="D40" s="177"/>
      <c r="E40" s="175"/>
      <c r="F40" s="176"/>
      <c r="G40" s="176"/>
      <c r="H40" s="178"/>
      <c r="I40" s="179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8" t="s">
        <v>264</v>
      </c>
      <c r="B44" s="186"/>
      <c r="C44" s="178"/>
      <c r="D44" s="179"/>
      <c r="E44" s="26"/>
      <c r="F44" s="196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82"/>
      <c r="D45" s="183"/>
      <c r="E45" s="16"/>
      <c r="F45" s="182"/>
      <c r="G45" s="184"/>
      <c r="H45" s="35"/>
      <c r="I45" s="104"/>
      <c r="J45" s="10"/>
      <c r="K45" s="10"/>
      <c r="L45" s="10"/>
    </row>
    <row r="46" spans="1:12" ht="12.75">
      <c r="A46" s="138" t="s">
        <v>265</v>
      </c>
      <c r="B46" s="186"/>
      <c r="C46" s="154" t="s">
        <v>338</v>
      </c>
      <c r="D46" s="185"/>
      <c r="E46" s="185"/>
      <c r="F46" s="185"/>
      <c r="G46" s="185"/>
      <c r="H46" s="185"/>
      <c r="I46" s="185"/>
      <c r="J46" s="10"/>
      <c r="K46" s="10"/>
      <c r="L46" s="10"/>
    </row>
    <row r="47" spans="1:12" ht="12.75">
      <c r="A47" s="93"/>
      <c r="B47" s="22"/>
      <c r="C47" s="21" t="s">
        <v>266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38" t="s">
        <v>267</v>
      </c>
      <c r="B48" s="186"/>
      <c r="C48" s="187" t="s">
        <v>331</v>
      </c>
      <c r="D48" s="188"/>
      <c r="E48" s="189"/>
      <c r="F48" s="16"/>
      <c r="G48" s="51" t="s">
        <v>268</v>
      </c>
      <c r="H48" s="187" t="s">
        <v>332</v>
      </c>
      <c r="I48" s="189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38" t="s">
        <v>254</v>
      </c>
      <c r="B50" s="186"/>
      <c r="C50" s="199" t="s">
        <v>328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9" t="s">
        <v>269</v>
      </c>
      <c r="B52" s="150"/>
      <c r="C52" s="133" t="s">
        <v>339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92" t="s">
        <v>270</v>
      </c>
      <c r="D53" s="192"/>
      <c r="E53" s="192"/>
      <c r="F53" s="192"/>
      <c r="G53" s="192"/>
      <c r="H53" s="192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200" t="s">
        <v>271</v>
      </c>
      <c r="C55" s="201"/>
      <c r="D55" s="201"/>
      <c r="E55" s="201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202" t="s">
        <v>333</v>
      </c>
      <c r="C56" s="203"/>
      <c r="D56" s="203"/>
      <c r="E56" s="203"/>
      <c r="F56" s="203"/>
      <c r="G56" s="203"/>
      <c r="H56" s="203"/>
      <c r="I56" s="204"/>
      <c r="J56" s="10"/>
      <c r="K56" s="10"/>
      <c r="L56" s="10"/>
    </row>
    <row r="57" spans="1:12" ht="12.75">
      <c r="A57" s="105"/>
      <c r="B57" s="202" t="s">
        <v>303</v>
      </c>
      <c r="C57" s="203"/>
      <c r="D57" s="203"/>
      <c r="E57" s="203"/>
      <c r="F57" s="203"/>
      <c r="G57" s="203"/>
      <c r="H57" s="203"/>
      <c r="I57" s="107"/>
      <c r="J57" s="10"/>
      <c r="K57" s="10"/>
      <c r="L57" s="10"/>
    </row>
    <row r="58" spans="1:12" ht="12.75">
      <c r="A58" s="105"/>
      <c r="B58" s="202" t="s">
        <v>304</v>
      </c>
      <c r="C58" s="203"/>
      <c r="D58" s="203"/>
      <c r="E58" s="203"/>
      <c r="F58" s="203"/>
      <c r="G58" s="203"/>
      <c r="H58" s="203"/>
      <c r="I58" s="204"/>
      <c r="J58" s="10"/>
      <c r="K58" s="10"/>
      <c r="L58" s="10"/>
    </row>
    <row r="59" spans="1:12" ht="12.75">
      <c r="A59" s="105"/>
      <c r="B59" s="202" t="s">
        <v>305</v>
      </c>
      <c r="C59" s="203"/>
      <c r="D59" s="203"/>
      <c r="E59" s="203"/>
      <c r="F59" s="203"/>
      <c r="G59" s="203"/>
      <c r="H59" s="203"/>
      <c r="I59" s="204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272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273</v>
      </c>
      <c r="F62" s="33"/>
      <c r="G62" s="193" t="s">
        <v>274</v>
      </c>
      <c r="H62" s="194"/>
      <c r="I62" s="19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7"/>
      <c r="H63" s="198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85">
      <selection activeCell="K106" sqref="K106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1" width="11.7109375" style="52" customWidth="1"/>
    <col min="12" max="12" width="12.28125" style="52" bestFit="1" customWidth="1"/>
    <col min="13" max="16384" width="9.140625" style="52" customWidth="1"/>
  </cols>
  <sheetData>
    <row r="1" spans="1:11" ht="12.75" customHeight="1">
      <c r="A1" s="242" t="s">
        <v>152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.75" customHeight="1">
      <c r="A2" s="243" t="s">
        <v>340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244" t="s">
        <v>335</v>
      </c>
      <c r="B3" s="245"/>
      <c r="C3" s="245"/>
      <c r="D3" s="245"/>
      <c r="E3" s="245"/>
      <c r="F3" s="245"/>
      <c r="G3" s="245"/>
      <c r="H3" s="245"/>
      <c r="I3" s="245"/>
      <c r="J3" s="245"/>
      <c r="K3" s="246"/>
    </row>
    <row r="4" spans="1:11" ht="22.5">
      <c r="A4" s="247" t="s">
        <v>58</v>
      </c>
      <c r="B4" s="248"/>
      <c r="C4" s="248"/>
      <c r="D4" s="248"/>
      <c r="E4" s="248"/>
      <c r="F4" s="248"/>
      <c r="G4" s="248"/>
      <c r="H4" s="249"/>
      <c r="I4" s="58" t="s">
        <v>275</v>
      </c>
      <c r="J4" s="59" t="s">
        <v>314</v>
      </c>
      <c r="K4" s="60" t="s">
        <v>315</v>
      </c>
    </row>
    <row r="5" spans="1:11" ht="12.75">
      <c r="A5" s="238">
        <v>1</v>
      </c>
      <c r="B5" s="238"/>
      <c r="C5" s="238"/>
      <c r="D5" s="238"/>
      <c r="E5" s="238"/>
      <c r="F5" s="238"/>
      <c r="G5" s="238"/>
      <c r="H5" s="238"/>
      <c r="I5" s="57">
        <v>2</v>
      </c>
      <c r="J5" s="56">
        <v>3</v>
      </c>
      <c r="K5" s="56">
        <v>4</v>
      </c>
    </row>
    <row r="6" spans="1:11" ht="12.75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1"/>
    </row>
    <row r="7" spans="1:11" ht="12.75">
      <c r="A7" s="214" t="s">
        <v>59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248597530</v>
      </c>
      <c r="K8" s="53">
        <f>K9+K16+K26+K35+K39</f>
        <v>404035763</v>
      </c>
    </row>
    <row r="9" spans="1:12" ht="12.75">
      <c r="A9" s="218" t="s">
        <v>203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111120</v>
      </c>
      <c r="K9" s="53">
        <f>SUM(K10:K15)</f>
        <v>83952</v>
      </c>
      <c r="L9" s="136"/>
    </row>
    <row r="10" spans="1:12" ht="12.75">
      <c r="A10" s="218" t="s">
        <v>111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  <c r="L10" s="136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/>
      <c r="K11" s="7"/>
    </row>
    <row r="12" spans="1:11" ht="12.75">
      <c r="A12" s="218" t="s">
        <v>112</v>
      </c>
      <c r="B12" s="219"/>
      <c r="C12" s="219"/>
      <c r="D12" s="219"/>
      <c r="E12" s="219"/>
      <c r="F12" s="219"/>
      <c r="G12" s="219"/>
      <c r="H12" s="220"/>
      <c r="I12" s="1">
        <v>6</v>
      </c>
      <c r="J12" s="7"/>
      <c r="K12" s="7"/>
    </row>
    <row r="13" spans="1:11" ht="12.75">
      <c r="A13" s="218" t="s">
        <v>206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207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208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111120</v>
      </c>
      <c r="K15" s="7">
        <v>83952</v>
      </c>
    </row>
    <row r="16" spans="1:11" ht="12.75">
      <c r="A16" s="218" t="s">
        <v>204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180673767</v>
      </c>
      <c r="K16" s="53">
        <f>SUM(K17:K25)</f>
        <v>173264687</v>
      </c>
    </row>
    <row r="17" spans="1:11" ht="12.75">
      <c r="A17" s="218" t="s">
        <v>209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70287490</v>
      </c>
      <c r="K17" s="7">
        <v>70287490</v>
      </c>
    </row>
    <row r="18" spans="1:11" ht="12.75">
      <c r="A18" s="218" t="s">
        <v>244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49040291</v>
      </c>
      <c r="K18" s="7">
        <v>47587213</v>
      </c>
    </row>
    <row r="19" spans="1:11" ht="12.75">
      <c r="A19" s="218" t="s">
        <v>210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/>
      <c r="K19" s="7"/>
    </row>
    <row r="20" spans="1:11" ht="12.75">
      <c r="A20" s="218" t="s">
        <v>26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60311489</v>
      </c>
      <c r="K20" s="7">
        <v>54915642</v>
      </c>
    </row>
    <row r="21" spans="1:11" ht="12.75">
      <c r="A21" s="218" t="s">
        <v>27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/>
      <c r="K21" s="7"/>
    </row>
    <row r="22" spans="1:11" ht="12.75">
      <c r="A22" s="218" t="s">
        <v>71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/>
      <c r="K22" s="7"/>
    </row>
    <row r="23" spans="1:11" ht="12.75">
      <c r="A23" s="218" t="s">
        <v>72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981455</v>
      </c>
      <c r="K23" s="7">
        <v>421300</v>
      </c>
    </row>
    <row r="24" spans="1:11" ht="12.75">
      <c r="A24" s="218" t="s">
        <v>73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/>
      <c r="K24" s="7"/>
    </row>
    <row r="25" spans="1:11" ht="12.75">
      <c r="A25" s="218" t="s">
        <v>74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53042</v>
      </c>
      <c r="K25" s="7">
        <v>53042</v>
      </c>
    </row>
    <row r="26" spans="1:12" ht="12.75">
      <c r="A26" s="218" t="s">
        <v>188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65171324</v>
      </c>
      <c r="K26" s="53">
        <f>SUM(K27:K34)</f>
        <v>228290283</v>
      </c>
      <c r="L26" s="136"/>
    </row>
    <row r="27" spans="1:11" ht="12.75">
      <c r="A27" s="218" t="s">
        <v>75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49068721</v>
      </c>
      <c r="K27" s="7">
        <v>219068621</v>
      </c>
    </row>
    <row r="28" spans="1:11" ht="12.75">
      <c r="A28" s="218" t="s">
        <v>76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15821716</v>
      </c>
      <c r="K28" s="7">
        <v>9108994</v>
      </c>
    </row>
    <row r="29" spans="1:11" ht="12.75">
      <c r="A29" s="218" t="s">
        <v>77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2158</v>
      </c>
      <c r="K29" s="7">
        <v>2158</v>
      </c>
    </row>
    <row r="30" spans="1:11" ht="12.75">
      <c r="A30" s="218" t="s">
        <v>82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/>
      <c r="K30" s="7"/>
    </row>
    <row r="31" spans="1:11" ht="12.75">
      <c r="A31" s="218" t="s">
        <v>83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/>
      <c r="K31" s="7"/>
    </row>
    <row r="32" spans="1:11" ht="12.75">
      <c r="A32" s="218" t="s">
        <v>84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247772</v>
      </c>
      <c r="K32" s="7">
        <v>78073</v>
      </c>
    </row>
    <row r="33" spans="1:11" ht="12.75">
      <c r="A33" s="218" t="s">
        <v>78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30957</v>
      </c>
      <c r="K33" s="7">
        <v>32437</v>
      </c>
    </row>
    <row r="34" spans="1:11" ht="12.75">
      <c r="A34" s="218" t="s">
        <v>181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/>
      <c r="K34" s="7"/>
    </row>
    <row r="35" spans="1:11" ht="12.75">
      <c r="A35" s="218" t="s">
        <v>182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2641319</v>
      </c>
      <c r="K35" s="53">
        <f>SUM(K36:K38)</f>
        <v>2396841</v>
      </c>
    </row>
    <row r="36" spans="1:11" ht="12.75">
      <c r="A36" s="218" t="s">
        <v>79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80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>
        <v>2641319</v>
      </c>
      <c r="K37" s="7">
        <v>2396841</v>
      </c>
    </row>
    <row r="38" spans="1:11" ht="12.75">
      <c r="A38" s="218" t="s">
        <v>81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/>
      <c r="K38" s="7"/>
    </row>
    <row r="39" spans="1:11" ht="12.75">
      <c r="A39" s="218" t="s">
        <v>183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/>
      <c r="K39" s="53"/>
    </row>
    <row r="40" spans="1:11" ht="12.75">
      <c r="A40" s="221" t="s">
        <v>237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320145439</v>
      </c>
      <c r="K40" s="53">
        <f>K41+K49+K56+K64</f>
        <v>156155267</v>
      </c>
    </row>
    <row r="41" spans="1:11" ht="12.75">
      <c r="A41" s="218" t="s">
        <v>99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1886</v>
      </c>
      <c r="K41" s="53">
        <f>SUM(K42:K48)</f>
        <v>1886</v>
      </c>
    </row>
    <row r="42" spans="1:11" ht="12.75">
      <c r="A42" s="218" t="s">
        <v>116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1886</v>
      </c>
      <c r="K42" s="7">
        <v>1886</v>
      </c>
    </row>
    <row r="43" spans="1:11" ht="12.75">
      <c r="A43" s="218" t="s">
        <v>117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/>
      <c r="K43" s="7"/>
    </row>
    <row r="44" spans="1:11" ht="12.75">
      <c r="A44" s="218" t="s">
        <v>85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/>
      <c r="K44" s="7"/>
    </row>
    <row r="45" spans="1:11" ht="12.75">
      <c r="A45" s="218" t="s">
        <v>86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/>
      <c r="K45" s="7"/>
    </row>
    <row r="46" spans="1:11" ht="12.75">
      <c r="A46" s="218" t="s">
        <v>87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/>
      <c r="K46" s="7"/>
    </row>
    <row r="47" spans="1:11" ht="12.75">
      <c r="A47" s="218" t="s">
        <v>88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/>
      <c r="K47" s="7"/>
    </row>
    <row r="48" spans="1:11" ht="12.75">
      <c r="A48" s="218" t="s">
        <v>89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/>
      <c r="K48" s="7"/>
    </row>
    <row r="49" spans="1:11" ht="12.75">
      <c r="A49" s="218" t="s">
        <v>100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116020980</v>
      </c>
      <c r="K49" s="53">
        <f>SUM(K50:K55)</f>
        <v>110070481</v>
      </c>
    </row>
    <row r="50" spans="1:12" ht="12.75">
      <c r="A50" s="218" t="s">
        <v>198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68757374</v>
      </c>
      <c r="K50" s="7">
        <v>77971301</v>
      </c>
      <c r="L50" s="136"/>
    </row>
    <row r="51" spans="1:11" ht="12.75">
      <c r="A51" s="218" t="s">
        <v>199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41221514</v>
      </c>
      <c r="K51" s="7">
        <v>28399329</v>
      </c>
    </row>
    <row r="52" spans="1:11" ht="12.75">
      <c r="A52" s="218" t="s">
        <v>200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/>
      <c r="K52" s="7"/>
    </row>
    <row r="53" spans="1:11" ht="12.75">
      <c r="A53" s="218" t="s">
        <v>201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908</v>
      </c>
      <c r="K53" s="7"/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2600523</v>
      </c>
      <c r="K54" s="7">
        <v>668932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3440661</v>
      </c>
      <c r="K55" s="53">
        <v>3030919</v>
      </c>
    </row>
    <row r="56" spans="1:11" ht="12.75">
      <c r="A56" s="218" t="s">
        <v>101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200226841</v>
      </c>
      <c r="K56" s="53">
        <f>SUM(K57:K63)</f>
        <v>45954940</v>
      </c>
    </row>
    <row r="57" spans="1:11" ht="12.75">
      <c r="A57" s="218" t="s">
        <v>75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76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>
        <v>195299030</v>
      </c>
      <c r="K58" s="7">
        <v>41052555</v>
      </c>
    </row>
    <row r="59" spans="1:11" ht="12.75">
      <c r="A59" s="218" t="s">
        <v>239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82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83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/>
      <c r="K61" s="7"/>
    </row>
    <row r="62" spans="1:11" ht="12.75">
      <c r="A62" s="218" t="s">
        <v>84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700000</v>
      </c>
      <c r="K62" s="7">
        <v>700000</v>
      </c>
    </row>
    <row r="63" spans="1:11" ht="12.75">
      <c r="A63" s="218" t="s">
        <v>45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4227811</v>
      </c>
      <c r="K63" s="7">
        <v>4202385</v>
      </c>
    </row>
    <row r="64" spans="1:11" ht="12.75">
      <c r="A64" s="218" t="s">
        <v>205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3895732</v>
      </c>
      <c r="K64" s="7">
        <v>127960</v>
      </c>
    </row>
    <row r="65" spans="1:11" ht="12.75">
      <c r="A65" s="221" t="s">
        <v>55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/>
      <c r="K65" s="7">
        <v>21075</v>
      </c>
    </row>
    <row r="66" spans="1:12" ht="12.75">
      <c r="A66" s="221" t="s">
        <v>238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568742969</v>
      </c>
      <c r="K66" s="53">
        <f>K7+K8+K40+K65</f>
        <v>560212105</v>
      </c>
      <c r="L66" s="135"/>
    </row>
    <row r="67" spans="1:11" ht="12.75">
      <c r="A67" s="233" t="s">
        <v>90</v>
      </c>
      <c r="B67" s="234"/>
      <c r="C67" s="234"/>
      <c r="D67" s="234"/>
      <c r="E67" s="234"/>
      <c r="F67" s="234"/>
      <c r="G67" s="234"/>
      <c r="H67" s="235"/>
      <c r="I67" s="4">
        <v>61</v>
      </c>
      <c r="J67" s="8"/>
      <c r="K67" s="8"/>
    </row>
    <row r="68" spans="1:11" ht="12.75">
      <c r="A68" s="210" t="s">
        <v>57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2.75">
      <c r="A69" s="214" t="s">
        <v>189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296258816</v>
      </c>
      <c r="K69" s="54">
        <f>K70+K71+K72+K78+K79+K82+K85</f>
        <v>310841443</v>
      </c>
    </row>
    <row r="70" spans="1:11" ht="12.75">
      <c r="A70" s="218" t="s">
        <v>140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203064600</v>
      </c>
      <c r="K70" s="7">
        <v>203064600</v>
      </c>
    </row>
    <row r="71" spans="1:11" ht="12.75">
      <c r="A71" s="218" t="s">
        <v>141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12257035</v>
      </c>
      <c r="K71" s="7">
        <v>12257035</v>
      </c>
    </row>
    <row r="72" spans="1:11" ht="12.75">
      <c r="A72" s="218" t="s">
        <v>142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18" t="s">
        <v>143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/>
      <c r="K73" s="7"/>
    </row>
    <row r="74" spans="1:11" ht="12.75">
      <c r="A74" s="218" t="s">
        <v>144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939860</v>
      </c>
      <c r="K74" s="7">
        <v>939860</v>
      </c>
    </row>
    <row r="75" spans="1:11" ht="12.75">
      <c r="A75" s="218" t="s">
        <v>132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939860</v>
      </c>
      <c r="K75" s="7">
        <v>939860</v>
      </c>
    </row>
    <row r="76" spans="1:11" ht="12.75">
      <c r="A76" s="218" t="s">
        <v>133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/>
      <c r="K76" s="7"/>
    </row>
    <row r="77" spans="1:11" ht="12.75">
      <c r="A77" s="218" t="s">
        <v>134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/>
      <c r="K77" s="7"/>
    </row>
    <row r="78" spans="1:11" ht="12.75">
      <c r="A78" s="218" t="s">
        <v>135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67920486</v>
      </c>
      <c r="K78" s="7">
        <v>67920486</v>
      </c>
    </row>
    <row r="79" spans="1:11" ht="12.75">
      <c r="A79" s="218" t="s">
        <v>235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11719568</v>
      </c>
      <c r="K79" s="53">
        <f>K80-K81</f>
        <v>13016695</v>
      </c>
    </row>
    <row r="80" spans="1:11" ht="12.75">
      <c r="A80" s="229" t="s">
        <v>167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11719568</v>
      </c>
      <c r="K80" s="7">
        <v>13016695</v>
      </c>
    </row>
    <row r="81" spans="1:11" ht="12.75">
      <c r="A81" s="229" t="s">
        <v>168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/>
      <c r="K81" s="7"/>
    </row>
    <row r="82" spans="1:11" ht="12.75">
      <c r="A82" s="218" t="s">
        <v>236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1297127</v>
      </c>
      <c r="K82" s="53">
        <f>K83-K84</f>
        <v>14582627</v>
      </c>
    </row>
    <row r="83" spans="1:11" ht="12.75">
      <c r="A83" s="229" t="s">
        <v>169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1297127</v>
      </c>
      <c r="K83" s="7">
        <v>14582627</v>
      </c>
    </row>
    <row r="84" spans="1:11" ht="12.75">
      <c r="A84" s="229" t="s">
        <v>170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/>
      <c r="K84" s="7"/>
    </row>
    <row r="85" spans="1:11" ht="12.75">
      <c r="A85" s="218" t="s">
        <v>171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/>
      <c r="K85" s="7"/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19764</v>
      </c>
      <c r="K86" s="53">
        <f>SUM(K87:K89)</f>
        <v>19764</v>
      </c>
    </row>
    <row r="87" spans="1:11" ht="12.75">
      <c r="A87" s="218" t="s">
        <v>128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>
        <v>19764</v>
      </c>
      <c r="K87" s="7">
        <v>19764</v>
      </c>
    </row>
    <row r="88" spans="1:11" ht="12.75">
      <c r="A88" s="218" t="s">
        <v>129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130</v>
      </c>
      <c r="B89" s="219"/>
      <c r="C89" s="219"/>
      <c r="D89" s="219"/>
      <c r="E89" s="219"/>
      <c r="F89" s="219"/>
      <c r="G89" s="219"/>
      <c r="H89" s="220"/>
      <c r="I89" s="1">
        <v>82</v>
      </c>
      <c r="J89" s="53"/>
      <c r="K89" s="7"/>
    </row>
    <row r="90" spans="1:12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117897070</v>
      </c>
      <c r="K90" s="53">
        <f>SUM(K91:K99)</f>
        <v>120275350</v>
      </c>
      <c r="L90" s="136"/>
    </row>
    <row r="91" spans="1:11" ht="12.75">
      <c r="A91" s="218" t="s">
        <v>131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/>
      <c r="K91" s="7"/>
    </row>
    <row r="92" spans="1:11" ht="12.75">
      <c r="A92" s="218" t="s">
        <v>240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/>
      <c r="K92" s="7"/>
    </row>
    <row r="93" spans="1:12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97699088</v>
      </c>
      <c r="K93" s="7">
        <v>100199332</v>
      </c>
      <c r="L93" s="136"/>
    </row>
    <row r="94" spans="1:11" ht="12.75">
      <c r="A94" s="218" t="s">
        <v>241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/>
      <c r="K94" s="7"/>
    </row>
    <row r="95" spans="1:11" ht="12.75">
      <c r="A95" s="218" t="s">
        <v>242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/>
      <c r="K95" s="7"/>
    </row>
    <row r="96" spans="1:11" ht="12.75">
      <c r="A96" s="218" t="s">
        <v>243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/>
      <c r="K96" s="7"/>
    </row>
    <row r="97" spans="1:11" ht="12.75">
      <c r="A97" s="218" t="s">
        <v>93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/>
      <c r="K97" s="7"/>
    </row>
    <row r="98" spans="1:11" ht="12.75">
      <c r="A98" s="218" t="s">
        <v>91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5288607</v>
      </c>
      <c r="K98" s="7">
        <v>5166643</v>
      </c>
    </row>
    <row r="99" spans="1:11" ht="12.75">
      <c r="A99" s="218" t="s">
        <v>92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14909375</v>
      </c>
      <c r="K99" s="7">
        <v>14909375</v>
      </c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149422417</v>
      </c>
      <c r="K100" s="53">
        <f>SUM(K101:K112)</f>
        <v>120296933</v>
      </c>
    </row>
    <row r="101" spans="1:12" ht="12.75">
      <c r="A101" s="218" t="s">
        <v>131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>
        <v>39505862</v>
      </c>
      <c r="K101" s="7">
        <v>42935431</v>
      </c>
      <c r="L101" s="136"/>
    </row>
    <row r="102" spans="1:11" ht="12.75">
      <c r="A102" s="218" t="s">
        <v>240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/>
      <c r="K102" s="7"/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58304733</v>
      </c>
      <c r="K103" s="7">
        <v>39661999</v>
      </c>
    </row>
    <row r="104" spans="1:11" ht="12.75">
      <c r="A104" s="218" t="s">
        <v>241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6574678</v>
      </c>
      <c r="K104" s="7">
        <v>234153</v>
      </c>
    </row>
    <row r="105" spans="1:11" ht="12.75">
      <c r="A105" s="218" t="s">
        <v>242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44333826</v>
      </c>
      <c r="K105" s="7">
        <v>36476590</v>
      </c>
    </row>
    <row r="106" spans="1:11" ht="12.75">
      <c r="A106" s="218" t="s">
        <v>243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/>
      <c r="K106" s="7"/>
    </row>
    <row r="107" spans="1:11" ht="12.75">
      <c r="A107" s="218" t="s">
        <v>93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/>
      <c r="K107" s="7"/>
    </row>
    <row r="108" spans="1:11" ht="12.75">
      <c r="A108" s="218" t="s">
        <v>94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284947</v>
      </c>
      <c r="K108" s="7">
        <v>248005</v>
      </c>
    </row>
    <row r="109" spans="1:11" ht="12.75">
      <c r="A109" s="218" t="s">
        <v>95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388471</v>
      </c>
      <c r="K109" s="7">
        <v>707860</v>
      </c>
    </row>
    <row r="110" spans="1:11" ht="12.75">
      <c r="A110" s="218" t="s">
        <v>98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/>
      <c r="K110" s="7"/>
    </row>
    <row r="111" spans="1:11" ht="12.75">
      <c r="A111" s="218" t="s">
        <v>96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/>
      <c r="K111" s="7"/>
    </row>
    <row r="112" spans="1:11" ht="12.75">
      <c r="A112" s="218" t="s">
        <v>97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29900</v>
      </c>
      <c r="K112" s="7">
        <v>32895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5144902</v>
      </c>
      <c r="K113" s="7">
        <v>8778615</v>
      </c>
    </row>
    <row r="114" spans="1:11" ht="12.75">
      <c r="A114" s="218" t="s">
        <v>336</v>
      </c>
      <c r="B114" s="219"/>
      <c r="C114" s="219"/>
      <c r="D114" s="219"/>
      <c r="E114" s="219"/>
      <c r="F114" s="219"/>
      <c r="G114" s="219"/>
      <c r="H114" s="220"/>
      <c r="I114" s="137">
        <v>107</v>
      </c>
      <c r="J114" s="53">
        <f>J69+J86+J90+J100+J113</f>
        <v>568742969</v>
      </c>
      <c r="K114" s="53">
        <f>K69+K86+K90+K100+K113</f>
        <v>560212105</v>
      </c>
    </row>
    <row r="115" spans="1:11" ht="12.75">
      <c r="A115" s="207" t="s">
        <v>56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306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184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307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70:K70 J72:K77 J79:K84 J86:K115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  <ignoredErrors>
    <ignoredError sqref="J100:K100 J56:K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22">
      <selection activeCell="Q20" sqref="Q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5" width="10.28125" style="136" bestFit="1" customWidth="1"/>
    <col min="16" max="16384" width="9.140625" style="52" customWidth="1"/>
  </cols>
  <sheetData>
    <row r="1" spans="1:13" ht="12.75" customHeight="1">
      <c r="A1" s="242" t="s">
        <v>153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ht="12.75" customHeight="1">
      <c r="A2" s="250" t="s">
        <v>341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64" t="s">
        <v>335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5" t="s">
        <v>58</v>
      </c>
      <c r="B4" s="265"/>
      <c r="C4" s="265"/>
      <c r="D4" s="265"/>
      <c r="E4" s="265"/>
      <c r="F4" s="265"/>
      <c r="G4" s="265"/>
      <c r="H4" s="265"/>
      <c r="I4" s="58" t="s">
        <v>276</v>
      </c>
      <c r="J4" s="266" t="s">
        <v>314</v>
      </c>
      <c r="K4" s="266"/>
      <c r="L4" s="266" t="s">
        <v>315</v>
      </c>
      <c r="M4" s="266"/>
    </row>
    <row r="5" spans="1:13" ht="22.5">
      <c r="A5" s="265"/>
      <c r="B5" s="265"/>
      <c r="C5" s="265"/>
      <c r="D5" s="265"/>
      <c r="E5" s="265"/>
      <c r="F5" s="265"/>
      <c r="G5" s="265"/>
      <c r="H5" s="265"/>
      <c r="I5" s="58"/>
      <c r="J5" s="60" t="s">
        <v>310</v>
      </c>
      <c r="K5" s="60" t="s">
        <v>311</v>
      </c>
      <c r="L5" s="60" t="s">
        <v>310</v>
      </c>
      <c r="M5" s="60" t="s">
        <v>311</v>
      </c>
    </row>
    <row r="6" spans="1:13" ht="12.75">
      <c r="A6" s="266">
        <v>1</v>
      </c>
      <c r="B6" s="266"/>
      <c r="C6" s="266"/>
      <c r="D6" s="266"/>
      <c r="E6" s="266"/>
      <c r="F6" s="266"/>
      <c r="G6" s="266"/>
      <c r="H6" s="26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25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116163357</v>
      </c>
      <c r="K7" s="54">
        <f>SUM(K8:K9)</f>
        <v>23843208</v>
      </c>
      <c r="L7" s="54">
        <f>SUM(L8:L9)</f>
        <v>93158713</v>
      </c>
      <c r="M7" s="54">
        <f>SUM(M8:M9)</f>
        <v>11788999</v>
      </c>
    </row>
    <row r="8" spans="1:13" ht="12.75">
      <c r="A8" s="221" t="s">
        <v>151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107108212</v>
      </c>
      <c r="K8" s="7">
        <v>20057318</v>
      </c>
      <c r="L8" s="7">
        <v>84114251</v>
      </c>
      <c r="M8" s="7">
        <v>9167742</v>
      </c>
    </row>
    <row r="9" spans="1:13" ht="12.75">
      <c r="A9" s="221" t="s">
        <v>102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9055145</v>
      </c>
      <c r="K9" s="7">
        <v>3785890</v>
      </c>
      <c r="L9" s="7">
        <v>9044462</v>
      </c>
      <c r="M9" s="7">
        <v>2621257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120070242</v>
      </c>
      <c r="K10" s="53">
        <f>K11+K12+K16+K20+K21+K22+K25+K26</f>
        <v>27838803</v>
      </c>
      <c r="L10" s="53">
        <f>L11+L12+L16+L20+L21+L22+L25+L26</f>
        <v>83839705</v>
      </c>
      <c r="M10" s="53">
        <f>M11+M12+M16+M20+M21+M22+M25+M26</f>
        <v>11031820</v>
      </c>
    </row>
    <row r="11" spans="1:13" ht="12.75">
      <c r="A11" s="221" t="s">
        <v>103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/>
      <c r="K11" s="7"/>
      <c r="L11" s="7"/>
      <c r="M11" s="7"/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100258218</v>
      </c>
      <c r="K12" s="53">
        <f>SUM(K13:K15)</f>
        <v>18900108</v>
      </c>
      <c r="L12" s="53">
        <f>SUM(L13:L15)</f>
        <v>68056694</v>
      </c>
      <c r="M12" s="53">
        <f>SUM(M13:M15)</f>
        <v>5778989</v>
      </c>
    </row>
    <row r="13" spans="1:13" ht="12.75">
      <c r="A13" s="218" t="s">
        <v>145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842405</v>
      </c>
      <c r="K13" s="7">
        <v>100370</v>
      </c>
      <c r="L13" s="7">
        <v>10064623</v>
      </c>
      <c r="M13" s="7">
        <v>939596</v>
      </c>
    </row>
    <row r="14" spans="1:13" ht="12.75">
      <c r="A14" s="218" t="s">
        <v>146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96356841</v>
      </c>
      <c r="K14" s="7">
        <v>17857316</v>
      </c>
      <c r="L14" s="7">
        <v>56118362</v>
      </c>
      <c r="M14" s="7">
        <v>4216163</v>
      </c>
    </row>
    <row r="15" spans="1:13" ht="12.75">
      <c r="A15" s="218" t="s">
        <v>60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3058972</v>
      </c>
      <c r="K15" s="7">
        <v>942422</v>
      </c>
      <c r="L15" s="7">
        <v>1873709</v>
      </c>
      <c r="M15" s="7">
        <v>623230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4328072</v>
      </c>
      <c r="K16" s="53">
        <f>SUM(K17:K19)</f>
        <v>1461731</v>
      </c>
      <c r="L16" s="53">
        <f>SUM(L17:L19)</f>
        <v>4554430</v>
      </c>
      <c r="M16" s="53">
        <f>SUM(M17:M19)</f>
        <v>1166537</v>
      </c>
    </row>
    <row r="17" spans="1:13" ht="12.75">
      <c r="A17" s="218" t="s">
        <v>61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2383116</v>
      </c>
      <c r="K17" s="7">
        <v>805152</v>
      </c>
      <c r="L17" s="7">
        <v>2523450</v>
      </c>
      <c r="M17" s="7">
        <v>644251</v>
      </c>
    </row>
    <row r="18" spans="1:13" ht="12.75">
      <c r="A18" s="218" t="s">
        <v>62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1283216</v>
      </c>
      <c r="K18" s="7">
        <v>433543</v>
      </c>
      <c r="L18" s="7">
        <v>1358781</v>
      </c>
      <c r="M18" s="7">
        <v>346904</v>
      </c>
    </row>
    <row r="19" spans="1:13" ht="12.75">
      <c r="A19" s="218" t="s">
        <v>63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661740</v>
      </c>
      <c r="K19" s="7">
        <v>223036</v>
      </c>
      <c r="L19" s="7">
        <v>672199</v>
      </c>
      <c r="M19" s="7">
        <v>175382</v>
      </c>
    </row>
    <row r="20" spans="1:13" ht="12.75">
      <c r="A20" s="221" t="s">
        <v>104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7461186</v>
      </c>
      <c r="K20" s="7">
        <v>2469040</v>
      </c>
      <c r="L20" s="7">
        <v>7510989</v>
      </c>
      <c r="M20" s="7">
        <v>2503094</v>
      </c>
    </row>
    <row r="21" spans="1:13" ht="12.75">
      <c r="A21" s="221" t="s">
        <v>105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8002663</v>
      </c>
      <c r="K21" s="7">
        <v>5001223</v>
      </c>
      <c r="L21" s="7">
        <v>3466167</v>
      </c>
      <c r="M21" s="7">
        <v>1585112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8" t="s">
        <v>136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/>
      <c r="K23" s="7"/>
      <c r="L23" s="7"/>
      <c r="M23" s="7"/>
    </row>
    <row r="24" spans="1:13" ht="12.75">
      <c r="A24" s="218" t="s">
        <v>137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/>
      <c r="K24" s="7"/>
      <c r="L24" s="7"/>
      <c r="M24" s="7"/>
    </row>
    <row r="25" spans="1:13" ht="12.75">
      <c r="A25" s="221" t="s">
        <v>106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/>
      <c r="K25" s="7"/>
      <c r="L25" s="7"/>
      <c r="M25" s="7"/>
    </row>
    <row r="26" spans="1:13" ht="12.75">
      <c r="A26" s="221" t="s">
        <v>49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20103</v>
      </c>
      <c r="K26" s="7">
        <v>6701</v>
      </c>
      <c r="L26" s="7">
        <v>251425</v>
      </c>
      <c r="M26" s="7">
        <v>-1912</v>
      </c>
    </row>
    <row r="27" spans="1:13" ht="12.75">
      <c r="A27" s="221" t="s">
        <v>211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12120323</v>
      </c>
      <c r="K27" s="53">
        <f>SUM(K28:K32)</f>
        <v>3648397.000000001</v>
      </c>
      <c r="L27" s="53">
        <f>SUM(L28:L32)</f>
        <v>9836752</v>
      </c>
      <c r="M27" s="53">
        <f>SUM(M28:M32)</f>
        <v>1609291</v>
      </c>
    </row>
    <row r="28" spans="1:13" ht="12.75">
      <c r="A28" s="221" t="s">
        <v>329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8456452.05</v>
      </c>
      <c r="K28" s="7">
        <v>2982908.0500000007</v>
      </c>
      <c r="L28" s="7">
        <v>7234720</v>
      </c>
      <c r="M28" s="7">
        <v>1340135</v>
      </c>
    </row>
    <row r="29" spans="1:13" ht="12.75">
      <c r="A29" s="221" t="s">
        <v>330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3663870.95</v>
      </c>
      <c r="K29" s="7">
        <v>665488.9500000002</v>
      </c>
      <c r="L29" s="7">
        <v>2602032</v>
      </c>
      <c r="M29" s="7">
        <v>269156</v>
      </c>
    </row>
    <row r="30" spans="1:13" ht="12.75">
      <c r="A30" s="221" t="s">
        <v>138</v>
      </c>
      <c r="B30" s="222"/>
      <c r="C30" s="222"/>
      <c r="D30" s="222"/>
      <c r="E30" s="222"/>
      <c r="F30" s="222"/>
      <c r="G30" s="222"/>
      <c r="H30" s="223"/>
      <c r="I30" s="1">
        <v>134</v>
      </c>
      <c r="J30" s="53"/>
      <c r="K30" s="7"/>
      <c r="L30" s="53"/>
      <c r="M30" s="7"/>
    </row>
    <row r="31" spans="1:13" ht="12.75">
      <c r="A31" s="221" t="s">
        <v>221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/>
      <c r="K31" s="7"/>
      <c r="L31" s="7"/>
      <c r="M31" s="7"/>
    </row>
    <row r="32" spans="1:13" ht="12.75">
      <c r="A32" s="221" t="s">
        <v>139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/>
      <c r="K32" s="7"/>
      <c r="L32" s="7"/>
      <c r="M32" s="7"/>
    </row>
    <row r="33" spans="1:13" ht="12.75">
      <c r="A33" s="221" t="s">
        <v>212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7745148</v>
      </c>
      <c r="K33" s="53">
        <f>SUM(K34:K37)</f>
        <v>4145304</v>
      </c>
      <c r="L33" s="53">
        <f>SUM(L34:L37)</f>
        <v>4573133</v>
      </c>
      <c r="M33" s="53">
        <f>SUM(M34:M37)</f>
        <v>1258044</v>
      </c>
    </row>
    <row r="34" spans="1:13" ht="12.75">
      <c r="A34" s="221" t="s">
        <v>65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/>
      <c r="K34" s="7"/>
      <c r="L34" s="7">
        <v>100147</v>
      </c>
      <c r="M34" s="7"/>
    </row>
    <row r="35" spans="1:13" ht="12.75">
      <c r="A35" s="221" t="s">
        <v>64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7745148</v>
      </c>
      <c r="K35" s="7">
        <v>4145304</v>
      </c>
      <c r="L35" s="7">
        <v>4472986</v>
      </c>
      <c r="M35" s="7">
        <v>1258044</v>
      </c>
    </row>
    <row r="36" spans="1:13" ht="12.75">
      <c r="A36" s="221" t="s">
        <v>222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/>
      <c r="K36" s="7"/>
      <c r="L36" s="7"/>
      <c r="M36" s="7"/>
    </row>
    <row r="37" spans="1:13" ht="12.75">
      <c r="A37" s="221" t="s">
        <v>66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/>
      <c r="K37" s="7"/>
      <c r="L37" s="7"/>
      <c r="M37" s="7"/>
    </row>
    <row r="38" spans="1:13" ht="12.75">
      <c r="A38" s="221" t="s">
        <v>193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/>
      <c r="K38" s="7"/>
      <c r="L38" s="7"/>
      <c r="M38" s="7"/>
    </row>
    <row r="39" spans="1:13" ht="12.75">
      <c r="A39" s="221" t="s">
        <v>194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/>
      <c r="K39" s="7"/>
      <c r="L39" s="7"/>
      <c r="M39" s="7"/>
    </row>
    <row r="40" spans="1:13" ht="12.75">
      <c r="A40" s="221" t="s">
        <v>223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/>
      <c r="K40" s="7"/>
      <c r="L40" s="7"/>
      <c r="M40" s="7"/>
    </row>
    <row r="41" spans="1:13" ht="12.75">
      <c r="A41" s="221" t="s">
        <v>224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/>
      <c r="K41" s="7"/>
      <c r="L41" s="7"/>
      <c r="M41" s="7"/>
    </row>
    <row r="42" spans="1:13" ht="12.75">
      <c r="A42" s="221" t="s">
        <v>213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128283680</v>
      </c>
      <c r="K42" s="53">
        <f>K7+K27+K38+K40</f>
        <v>27491605</v>
      </c>
      <c r="L42" s="53">
        <f>L7+L27+L38+L40</f>
        <v>102995465</v>
      </c>
      <c r="M42" s="53">
        <f>M7+M27+M38+M40</f>
        <v>13398290</v>
      </c>
    </row>
    <row r="43" spans="1:13" ht="12.75">
      <c r="A43" s="221" t="s">
        <v>214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127815390</v>
      </c>
      <c r="K43" s="53">
        <f>K10+K33+K39+K41</f>
        <v>31984107</v>
      </c>
      <c r="L43" s="53">
        <f>L10+L33+L39+L41</f>
        <v>88412838</v>
      </c>
      <c r="M43" s="53">
        <f>M10+M33+M39+M41</f>
        <v>12289864</v>
      </c>
    </row>
    <row r="44" spans="1:13" ht="12.75">
      <c r="A44" s="221" t="s">
        <v>233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468290</v>
      </c>
      <c r="K44" s="53">
        <f>K42-K43</f>
        <v>-4492502</v>
      </c>
      <c r="L44" s="53">
        <f>L42-L43</f>
        <v>14582627</v>
      </c>
      <c r="M44" s="53">
        <f>M42-M43</f>
        <v>1108426</v>
      </c>
    </row>
    <row r="45" spans="1:13" ht="12.75">
      <c r="A45" s="229" t="s">
        <v>216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3">
        <f>IF(J42&gt;J43,J42-J43,0)</f>
        <v>468290</v>
      </c>
      <c r="K45" s="53">
        <f>IF(K42&gt;K43,K42-K43,0)</f>
        <v>0</v>
      </c>
      <c r="L45" s="53">
        <f>IF(L42&gt;L43,L42-L43,0)</f>
        <v>14582627</v>
      </c>
      <c r="M45" s="53">
        <f>IF(M42&gt;M43,M42-M43,0)</f>
        <v>1108426</v>
      </c>
    </row>
    <row r="46" spans="1:13" ht="12.75">
      <c r="A46" s="229" t="s">
        <v>217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3">
        <f>IF(J43&gt;J42,J43-J42,0)</f>
        <v>0</v>
      </c>
      <c r="K46" s="53">
        <f>IF(K43&gt;K42,K43-K42,0)</f>
        <v>4492502</v>
      </c>
      <c r="L46" s="53">
        <f>IF(L43&gt;L42,L43-L42,0)</f>
        <v>0</v>
      </c>
      <c r="M46" s="53">
        <f>IF(M43&gt;M42,M43-M42,0)</f>
        <v>0</v>
      </c>
    </row>
    <row r="47" spans="1:13" ht="12.75">
      <c r="A47" s="221" t="s">
        <v>215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21" t="s">
        <v>234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468290</v>
      </c>
      <c r="K48" s="53">
        <f>K44-K47</f>
        <v>-4492502</v>
      </c>
      <c r="L48" s="53">
        <f>L44-L47</f>
        <v>14582627</v>
      </c>
      <c r="M48" s="53">
        <f>M44-M47</f>
        <v>1108426</v>
      </c>
    </row>
    <row r="49" spans="1:13" ht="12.75">
      <c r="A49" s="229" t="s">
        <v>190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3">
        <f>IF(J48&gt;0,J48,0)</f>
        <v>468290</v>
      </c>
      <c r="K49" s="53">
        <f>IF(K48&gt;0,K48,0)</f>
        <v>0</v>
      </c>
      <c r="L49" s="53">
        <f>IF(L48&gt;0,L48,0)</f>
        <v>14582627</v>
      </c>
      <c r="M49" s="53">
        <f>IF(M48&gt;0,M48,0)</f>
        <v>1108426</v>
      </c>
    </row>
    <row r="50" spans="1:13" ht="12.75">
      <c r="A50" s="261" t="s">
        <v>218</v>
      </c>
      <c r="B50" s="262"/>
      <c r="C50" s="262"/>
      <c r="D50" s="262"/>
      <c r="E50" s="262"/>
      <c r="F50" s="262"/>
      <c r="G50" s="262"/>
      <c r="H50" s="263"/>
      <c r="I50" s="2">
        <v>154</v>
      </c>
      <c r="J50" s="61">
        <f>IF(J48&lt;0,-J48,0)</f>
        <v>0</v>
      </c>
      <c r="K50" s="61">
        <f>IF(K48&lt;0,-K48,0)</f>
        <v>4492502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0" t="s">
        <v>308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185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8" t="s">
        <v>231</v>
      </c>
      <c r="B53" s="259"/>
      <c r="C53" s="259"/>
      <c r="D53" s="259"/>
      <c r="E53" s="259"/>
      <c r="F53" s="259"/>
      <c r="G53" s="259"/>
      <c r="H53" s="260"/>
      <c r="I53" s="1">
        <v>155</v>
      </c>
      <c r="J53" s="7"/>
      <c r="K53" s="7"/>
      <c r="L53" s="7"/>
      <c r="M53" s="7"/>
    </row>
    <row r="54" spans="1:13" ht="12.75">
      <c r="A54" s="258" t="s">
        <v>232</v>
      </c>
      <c r="B54" s="259"/>
      <c r="C54" s="259"/>
      <c r="D54" s="259"/>
      <c r="E54" s="259"/>
      <c r="F54" s="259"/>
      <c r="G54" s="259"/>
      <c r="H54" s="260"/>
      <c r="I54" s="1">
        <v>156</v>
      </c>
      <c r="J54" s="8"/>
      <c r="K54" s="8"/>
      <c r="L54" s="8"/>
      <c r="M54" s="8"/>
    </row>
    <row r="55" spans="1:13" ht="12.75" customHeight="1">
      <c r="A55" s="210" t="s">
        <v>187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202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v>468290</v>
      </c>
      <c r="K56" s="6">
        <v>-4492502</v>
      </c>
      <c r="L56" s="6">
        <v>14582627</v>
      </c>
      <c r="M56" s="6">
        <v>1108426</v>
      </c>
    </row>
    <row r="57" spans="1:13" ht="12.75">
      <c r="A57" s="221" t="s">
        <v>219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21" t="s">
        <v>225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7"/>
      <c r="M58" s="7"/>
    </row>
    <row r="59" spans="1:13" ht="12.75">
      <c r="A59" s="221" t="s">
        <v>226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7"/>
      <c r="M59" s="7"/>
    </row>
    <row r="60" spans="1:13" ht="12.75">
      <c r="A60" s="221" t="s">
        <v>44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227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228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229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230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220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/>
      <c r="K65" s="7"/>
      <c r="L65" s="7"/>
      <c r="M65" s="7"/>
    </row>
    <row r="66" spans="1:13" ht="12.75">
      <c r="A66" s="221" t="s">
        <v>191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192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468290</v>
      </c>
      <c r="K67" s="61">
        <f>K56+K66</f>
        <v>-4492502</v>
      </c>
      <c r="L67" s="61">
        <f>L56+L66</f>
        <v>14582627</v>
      </c>
      <c r="M67" s="61">
        <f>M56+M66</f>
        <v>1108426</v>
      </c>
    </row>
    <row r="68" spans="1:13" ht="12.75" customHeight="1">
      <c r="A68" s="254" t="s">
        <v>309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186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58" t="s">
        <v>231</v>
      </c>
      <c r="B70" s="259"/>
      <c r="C70" s="259"/>
      <c r="D70" s="259"/>
      <c r="E70" s="259"/>
      <c r="F70" s="259"/>
      <c r="G70" s="259"/>
      <c r="H70" s="260"/>
      <c r="I70" s="1">
        <v>169</v>
      </c>
      <c r="J70" s="7"/>
      <c r="K70" s="7"/>
      <c r="L70" s="7"/>
      <c r="M70" s="7"/>
    </row>
    <row r="71" spans="1:13" ht="12.75">
      <c r="A71" s="251" t="s">
        <v>232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  <ignoredErrors>
    <ignoredError sqref="J16:K16 L16:M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11.28125" style="52" bestFit="1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3" t="s">
        <v>162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341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335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34.5">
      <c r="A4" s="275" t="s">
        <v>58</v>
      </c>
      <c r="B4" s="275"/>
      <c r="C4" s="275"/>
      <c r="D4" s="275"/>
      <c r="E4" s="275"/>
      <c r="F4" s="275"/>
      <c r="G4" s="275"/>
      <c r="H4" s="275"/>
      <c r="I4" s="66" t="s">
        <v>276</v>
      </c>
      <c r="J4" s="67" t="s">
        <v>314</v>
      </c>
      <c r="K4" s="67" t="s">
        <v>315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280</v>
      </c>
      <c r="K5" s="69" t="s">
        <v>281</v>
      </c>
    </row>
    <row r="6" spans="1:11" ht="12.75">
      <c r="A6" s="210" t="s">
        <v>154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39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1297127</v>
      </c>
      <c r="K7" s="6">
        <v>14582627</v>
      </c>
    </row>
    <row r="8" spans="1:11" ht="12.75">
      <c r="A8" s="218" t="s">
        <v>40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9889467</v>
      </c>
      <c r="K8" s="7">
        <v>7510989</v>
      </c>
    </row>
    <row r="9" spans="1:12" ht="12.75">
      <c r="A9" s="218" t="s">
        <v>41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  <c r="L9" s="136"/>
    </row>
    <row r="10" spans="1:13" ht="12.75">
      <c r="A10" s="218" t="s">
        <v>42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23013956</v>
      </c>
      <c r="K10" s="7">
        <v>5956288</v>
      </c>
      <c r="M10" s="136"/>
    </row>
    <row r="11" spans="1:11" ht="12.75">
      <c r="A11" s="218" t="s">
        <v>43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2" ht="12.75">
      <c r="A12" s="218" t="s">
        <v>50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666840</v>
      </c>
      <c r="K12" s="7">
        <v>121033</v>
      </c>
      <c r="L12" s="136"/>
    </row>
    <row r="13" spans="1:11" ht="12.75">
      <c r="A13" s="221" t="s">
        <v>155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34867390</v>
      </c>
      <c r="K13" s="53">
        <f>SUM(K7:K12)</f>
        <v>28170937</v>
      </c>
    </row>
    <row r="14" spans="1:13" ht="12.75">
      <c r="A14" s="218" t="s">
        <v>51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29356985</v>
      </c>
      <c r="K14" s="7">
        <v>14381228</v>
      </c>
      <c r="L14" s="136"/>
      <c r="M14" s="136"/>
    </row>
    <row r="15" spans="1:12" ht="12.75">
      <c r="A15" s="218" t="s">
        <v>52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  <c r="L15" s="136"/>
    </row>
    <row r="16" spans="1:11" ht="12.75">
      <c r="A16" s="218" t="s">
        <v>53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2" ht="12.75">
      <c r="A17" s="218" t="s">
        <v>54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  <c r="L17" s="136"/>
    </row>
    <row r="18" spans="1:11" ht="12.75">
      <c r="A18" s="221" t="s">
        <v>156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29356985</v>
      </c>
      <c r="K18" s="64">
        <f>SUM(K14:K17)</f>
        <v>14381228</v>
      </c>
    </row>
    <row r="19" spans="1:11" ht="12.75">
      <c r="A19" s="221" t="s">
        <v>35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5510405</v>
      </c>
      <c r="K19" s="53">
        <f>IF(K13&gt;K18,K13-K18,0)</f>
        <v>13789709</v>
      </c>
    </row>
    <row r="20" spans="1:11" ht="12.75">
      <c r="A20" s="221" t="s">
        <v>36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0</v>
      </c>
      <c r="K20" s="61">
        <f>IF(K18&gt;K13,K18-K13,0)</f>
        <v>0</v>
      </c>
    </row>
    <row r="21" spans="1:11" ht="12.75">
      <c r="A21" s="210" t="s">
        <v>157</v>
      </c>
      <c r="B21" s="211"/>
      <c r="C21" s="211"/>
      <c r="D21" s="211"/>
      <c r="E21" s="211"/>
      <c r="F21" s="211"/>
      <c r="G21" s="211"/>
      <c r="H21" s="211"/>
      <c r="I21" s="267"/>
      <c r="J21" s="267"/>
      <c r="K21" s="268"/>
    </row>
    <row r="22" spans="1:11" ht="12.75">
      <c r="A22" s="218" t="s">
        <v>176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1080912</v>
      </c>
      <c r="K22" s="6"/>
    </row>
    <row r="23" spans="1:11" ht="12.75">
      <c r="A23" s="218" t="s">
        <v>177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51130920</v>
      </c>
      <c r="K23" s="7"/>
    </row>
    <row r="24" spans="1:11" ht="12.75">
      <c r="A24" s="218" t="s">
        <v>178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179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180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21" t="s">
        <v>166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52211832</v>
      </c>
      <c r="K27" s="53">
        <f>SUM(K22:K26)</f>
        <v>0</v>
      </c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78598</v>
      </c>
      <c r="K28" s="7">
        <v>80159</v>
      </c>
    </row>
    <row r="29" spans="1:11" ht="12.75">
      <c r="A29" s="218" t="s">
        <v>115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>
        <v>4227811</v>
      </c>
      <c r="K30" s="7">
        <v>4202385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4306409</v>
      </c>
      <c r="K31" s="53">
        <f>SUM(K28:K30)</f>
        <v>4282544</v>
      </c>
    </row>
    <row r="32" spans="1:11" ht="12.75">
      <c r="A32" s="221" t="s">
        <v>37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47905423</v>
      </c>
      <c r="K32" s="53">
        <f>IF(K27&gt;K31,K27-K31,0)</f>
        <v>0</v>
      </c>
    </row>
    <row r="33" spans="1:11" ht="12.75">
      <c r="A33" s="221" t="s">
        <v>38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61">
        <f>IF(K31&gt;K27,K31-K27,0)</f>
        <v>4282544</v>
      </c>
    </row>
    <row r="34" spans="1:11" ht="12.75">
      <c r="A34" s="210" t="s">
        <v>158</v>
      </c>
      <c r="B34" s="211"/>
      <c r="C34" s="211"/>
      <c r="D34" s="211"/>
      <c r="E34" s="211"/>
      <c r="F34" s="211"/>
      <c r="G34" s="211"/>
      <c r="H34" s="211"/>
      <c r="I34" s="267"/>
      <c r="J34" s="267"/>
      <c r="K34" s="268"/>
    </row>
    <row r="35" spans="1:11" ht="12.75">
      <c r="A35" s="218" t="s">
        <v>172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/>
      <c r="K35" s="6"/>
    </row>
    <row r="36" spans="1:11" ht="12.75">
      <c r="A36" s="218" t="s">
        <v>28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99696972</v>
      </c>
      <c r="K36" s="7">
        <v>49361443</v>
      </c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21" t="s">
        <v>67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99696972</v>
      </c>
      <c r="K38" s="53">
        <f>SUM(K35:K37)</f>
        <v>49361443</v>
      </c>
    </row>
    <row r="39" spans="1:11" ht="12.75">
      <c r="A39" s="218" t="s">
        <v>30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159622635</v>
      </c>
      <c r="K39" s="7">
        <v>62636380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21" t="s">
        <v>68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159622635</v>
      </c>
      <c r="K44" s="53">
        <f>SUM(K39:K43)</f>
        <v>62636380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59925663</v>
      </c>
      <c r="K46" s="53">
        <f>IF(K44&gt;K38,K44-K38,0)</f>
        <v>13274937</v>
      </c>
    </row>
    <row r="47" spans="1:11" ht="12.75">
      <c r="A47" s="218" t="s">
        <v>69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8" t="s">
        <v>70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6509835</v>
      </c>
      <c r="K48" s="53">
        <f>IF(K20-K19+K33-K32+K46-K45&gt;0,K20-K19+K33-K32+K46-K45,0)</f>
        <v>3767772</v>
      </c>
    </row>
    <row r="49" spans="1:11" ht="12.75">
      <c r="A49" s="218" t="s">
        <v>159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10405568</v>
      </c>
      <c r="K49" s="7">
        <v>3895732</v>
      </c>
    </row>
    <row r="50" spans="1:11" ht="12.75">
      <c r="A50" s="218" t="s">
        <v>173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174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>
        <v>6509836</v>
      </c>
      <c r="K51" s="7">
        <v>3767772</v>
      </c>
    </row>
    <row r="52" spans="1:13" ht="12.75">
      <c r="A52" s="224" t="s">
        <v>175</v>
      </c>
      <c r="B52" s="225"/>
      <c r="C52" s="225"/>
      <c r="D52" s="225"/>
      <c r="E52" s="225"/>
      <c r="F52" s="225"/>
      <c r="G52" s="225"/>
      <c r="H52" s="225"/>
      <c r="I52" s="4">
        <v>44</v>
      </c>
      <c r="J52" s="61">
        <f>J49+J50-J51</f>
        <v>3895732</v>
      </c>
      <c r="K52" s="61">
        <f>K49+K50-K51</f>
        <v>127960</v>
      </c>
      <c r="M52" s="136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3:K13 J27:K27 J38:K38 J44:K48 J18:K20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91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4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3" t="s">
        <v>195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2" t="s">
        <v>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81" t="s">
        <v>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1" ht="33.75">
      <c r="A4" s="275" t="s">
        <v>58</v>
      </c>
      <c r="B4" s="275"/>
      <c r="C4" s="275"/>
      <c r="D4" s="275"/>
      <c r="E4" s="275"/>
      <c r="F4" s="275"/>
      <c r="G4" s="275"/>
      <c r="H4" s="275"/>
      <c r="I4" s="66" t="s">
        <v>276</v>
      </c>
      <c r="J4" s="67" t="s">
        <v>314</v>
      </c>
      <c r="K4" s="67" t="s">
        <v>315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280</v>
      </c>
      <c r="K5" s="73" t="s">
        <v>281</v>
      </c>
    </row>
    <row r="6" spans="1:11" ht="12.75">
      <c r="A6" s="210" t="s">
        <v>154</v>
      </c>
      <c r="B6" s="211"/>
      <c r="C6" s="211"/>
      <c r="D6" s="211"/>
      <c r="E6" s="211"/>
      <c r="F6" s="211"/>
      <c r="G6" s="211"/>
      <c r="H6" s="211"/>
      <c r="I6" s="267"/>
      <c r="J6" s="267"/>
      <c r="K6" s="268"/>
    </row>
    <row r="7" spans="1:11" ht="12.75">
      <c r="A7" s="218" t="s">
        <v>197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118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119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120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121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196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122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123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124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125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126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127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107</v>
      </c>
      <c r="B20" s="278"/>
      <c r="C20" s="278"/>
      <c r="D20" s="278"/>
      <c r="E20" s="278"/>
      <c r="F20" s="278"/>
      <c r="G20" s="278"/>
      <c r="H20" s="27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3" t="s">
        <v>108</v>
      </c>
      <c r="B21" s="276"/>
      <c r="C21" s="276"/>
      <c r="D21" s="276"/>
      <c r="E21" s="276"/>
      <c r="F21" s="276"/>
      <c r="G21" s="276"/>
      <c r="H21" s="27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157</v>
      </c>
      <c r="B22" s="211"/>
      <c r="C22" s="211"/>
      <c r="D22" s="211"/>
      <c r="E22" s="211"/>
      <c r="F22" s="211"/>
      <c r="G22" s="211"/>
      <c r="H22" s="211"/>
      <c r="I22" s="267"/>
      <c r="J22" s="267"/>
      <c r="K22" s="268"/>
    </row>
    <row r="23" spans="1:11" ht="12.75">
      <c r="A23" s="218" t="s">
        <v>163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164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316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317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165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113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47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109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110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158</v>
      </c>
      <c r="B35" s="211"/>
      <c r="C35" s="211"/>
      <c r="D35" s="211"/>
      <c r="E35" s="211"/>
      <c r="F35" s="211"/>
      <c r="G35" s="211"/>
      <c r="H35" s="211"/>
      <c r="I35" s="267">
        <v>0</v>
      </c>
      <c r="J35" s="267"/>
      <c r="K35" s="268"/>
    </row>
    <row r="36" spans="1:11" ht="12.75">
      <c r="A36" s="218" t="s">
        <v>172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28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29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48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30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31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32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33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34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160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161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148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159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173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174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33" t="s">
        <v>175</v>
      </c>
      <c r="B53" s="234"/>
      <c r="C53" s="234"/>
      <c r="D53" s="234"/>
      <c r="E53" s="234"/>
      <c r="F53" s="234"/>
      <c r="G53" s="234"/>
      <c r="H53" s="234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25" sqref="M25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8" t="s">
        <v>278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75"/>
    </row>
    <row r="2" spans="1:12" ht="15.75">
      <c r="A2" s="42"/>
      <c r="B2" s="74"/>
      <c r="C2" s="283" t="s">
        <v>279</v>
      </c>
      <c r="D2" s="283"/>
      <c r="E2" s="77">
        <v>43101</v>
      </c>
      <c r="F2" s="43" t="s">
        <v>247</v>
      </c>
      <c r="G2" s="284">
        <v>43373</v>
      </c>
      <c r="H2" s="285"/>
      <c r="I2" s="74"/>
      <c r="J2" s="74"/>
      <c r="K2" s="74"/>
      <c r="L2" s="78"/>
    </row>
    <row r="3" spans="1:12" ht="12.75">
      <c r="A3" s="270" t="s">
        <v>335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  <c r="L3" s="78"/>
    </row>
    <row r="4" spans="1:11" ht="23.25">
      <c r="A4" s="286" t="s">
        <v>58</v>
      </c>
      <c r="B4" s="286"/>
      <c r="C4" s="286"/>
      <c r="D4" s="286"/>
      <c r="E4" s="286"/>
      <c r="F4" s="286"/>
      <c r="G4" s="286"/>
      <c r="H4" s="286"/>
      <c r="I4" s="81" t="s">
        <v>302</v>
      </c>
      <c r="J4" s="82" t="s">
        <v>149</v>
      </c>
      <c r="K4" s="82" t="s">
        <v>150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84">
        <v>2</v>
      </c>
      <c r="J5" s="83" t="s">
        <v>280</v>
      </c>
      <c r="K5" s="83" t="s">
        <v>281</v>
      </c>
    </row>
    <row r="6" spans="1:11" ht="12.75">
      <c r="A6" s="288" t="s">
        <v>282</v>
      </c>
      <c r="B6" s="289"/>
      <c r="C6" s="289"/>
      <c r="D6" s="289"/>
      <c r="E6" s="289"/>
      <c r="F6" s="289"/>
      <c r="G6" s="289"/>
      <c r="H6" s="289"/>
      <c r="I6" s="44">
        <v>1</v>
      </c>
      <c r="J6" s="45">
        <v>203064600</v>
      </c>
      <c r="K6" s="45">
        <v>203064600</v>
      </c>
    </row>
    <row r="7" spans="1:11" ht="12.75">
      <c r="A7" s="288" t="s">
        <v>283</v>
      </c>
      <c r="B7" s="289"/>
      <c r="C7" s="289"/>
      <c r="D7" s="289"/>
      <c r="E7" s="289"/>
      <c r="F7" s="289"/>
      <c r="G7" s="289"/>
      <c r="H7" s="289"/>
      <c r="I7" s="44">
        <v>2</v>
      </c>
      <c r="J7" s="46">
        <v>12257034.9</v>
      </c>
      <c r="K7" s="46">
        <v>12257035</v>
      </c>
    </row>
    <row r="8" spans="1:11" ht="12.75">
      <c r="A8" s="288" t="s">
        <v>284</v>
      </c>
      <c r="B8" s="289"/>
      <c r="C8" s="289"/>
      <c r="D8" s="289"/>
      <c r="E8" s="289"/>
      <c r="F8" s="289"/>
      <c r="G8" s="289"/>
      <c r="H8" s="289"/>
      <c r="I8" s="44">
        <v>3</v>
      </c>
      <c r="J8" s="46"/>
      <c r="K8" s="46"/>
    </row>
    <row r="9" spans="1:11" ht="12.75">
      <c r="A9" s="288" t="s">
        <v>285</v>
      </c>
      <c r="B9" s="289"/>
      <c r="C9" s="289"/>
      <c r="D9" s="289"/>
      <c r="E9" s="289"/>
      <c r="F9" s="289"/>
      <c r="G9" s="289"/>
      <c r="H9" s="289"/>
      <c r="I9" s="44">
        <v>4</v>
      </c>
      <c r="J9" s="46">
        <v>11719568.439999936</v>
      </c>
      <c r="K9" s="46">
        <v>13016695</v>
      </c>
    </row>
    <row r="10" spans="1:11" ht="12.75">
      <c r="A10" s="288" t="s">
        <v>286</v>
      </c>
      <c r="B10" s="289"/>
      <c r="C10" s="289"/>
      <c r="D10" s="289"/>
      <c r="E10" s="289"/>
      <c r="F10" s="289"/>
      <c r="G10" s="289"/>
      <c r="H10" s="289"/>
      <c r="I10" s="44">
        <v>5</v>
      </c>
      <c r="J10" s="46">
        <v>1297126.6200000048</v>
      </c>
      <c r="K10" s="46">
        <v>14582627</v>
      </c>
    </row>
    <row r="11" spans="1:11" ht="12.75">
      <c r="A11" s="288" t="s">
        <v>287</v>
      </c>
      <c r="B11" s="289"/>
      <c r="C11" s="289"/>
      <c r="D11" s="289"/>
      <c r="E11" s="289"/>
      <c r="F11" s="289"/>
      <c r="G11" s="289"/>
      <c r="H11" s="289"/>
      <c r="I11" s="44">
        <v>6</v>
      </c>
      <c r="J11" s="46">
        <v>67920485.69</v>
      </c>
      <c r="K11" s="46">
        <v>67920486</v>
      </c>
    </row>
    <row r="12" spans="1:11" ht="12.75">
      <c r="A12" s="288" t="s">
        <v>288</v>
      </c>
      <c r="B12" s="289"/>
      <c r="C12" s="289"/>
      <c r="D12" s="289"/>
      <c r="E12" s="289"/>
      <c r="F12" s="289"/>
      <c r="G12" s="289"/>
      <c r="H12" s="289"/>
      <c r="I12" s="44">
        <v>7</v>
      </c>
      <c r="J12" s="46"/>
      <c r="K12" s="46"/>
    </row>
    <row r="13" spans="1:11" ht="12.75">
      <c r="A13" s="288" t="s">
        <v>289</v>
      </c>
      <c r="B13" s="289"/>
      <c r="C13" s="289"/>
      <c r="D13" s="289"/>
      <c r="E13" s="289"/>
      <c r="F13" s="289"/>
      <c r="G13" s="289"/>
      <c r="H13" s="289"/>
      <c r="I13" s="44">
        <v>8</v>
      </c>
      <c r="J13" s="46"/>
      <c r="K13" s="46"/>
    </row>
    <row r="14" spans="1:11" ht="12.75">
      <c r="A14" s="288" t="s">
        <v>290</v>
      </c>
      <c r="B14" s="289"/>
      <c r="C14" s="289"/>
      <c r="D14" s="289"/>
      <c r="E14" s="289"/>
      <c r="F14" s="289"/>
      <c r="G14" s="289"/>
      <c r="H14" s="289"/>
      <c r="I14" s="44">
        <v>9</v>
      </c>
      <c r="J14" s="46"/>
      <c r="K14" s="46"/>
    </row>
    <row r="15" spans="1:11" ht="12.75">
      <c r="A15" s="290" t="s">
        <v>291</v>
      </c>
      <c r="B15" s="291"/>
      <c r="C15" s="291"/>
      <c r="D15" s="291"/>
      <c r="E15" s="291"/>
      <c r="F15" s="291"/>
      <c r="G15" s="291"/>
      <c r="H15" s="291"/>
      <c r="I15" s="44">
        <v>10</v>
      </c>
      <c r="J15" s="79">
        <f>SUM(J6:J14)</f>
        <v>296258815.65</v>
      </c>
      <c r="K15" s="79">
        <f>SUM(K6:K14)</f>
        <v>310841443</v>
      </c>
    </row>
    <row r="16" spans="1:11" ht="12.75">
      <c r="A16" s="288" t="s">
        <v>292</v>
      </c>
      <c r="B16" s="289"/>
      <c r="C16" s="289"/>
      <c r="D16" s="289"/>
      <c r="E16" s="289"/>
      <c r="F16" s="289"/>
      <c r="G16" s="289"/>
      <c r="H16" s="289"/>
      <c r="I16" s="44">
        <v>11</v>
      </c>
      <c r="J16" s="46"/>
      <c r="K16" s="46"/>
    </row>
    <row r="17" spans="1:11" ht="12.75">
      <c r="A17" s="288" t="s">
        <v>293</v>
      </c>
      <c r="B17" s="289"/>
      <c r="C17" s="289"/>
      <c r="D17" s="289"/>
      <c r="E17" s="289"/>
      <c r="F17" s="289"/>
      <c r="G17" s="289"/>
      <c r="H17" s="289"/>
      <c r="I17" s="44">
        <v>12</v>
      </c>
      <c r="J17" s="46"/>
      <c r="K17" s="46"/>
    </row>
    <row r="18" spans="1:11" ht="12.75">
      <c r="A18" s="288" t="s">
        <v>294</v>
      </c>
      <c r="B18" s="289"/>
      <c r="C18" s="289"/>
      <c r="D18" s="289"/>
      <c r="E18" s="289"/>
      <c r="F18" s="289"/>
      <c r="G18" s="289"/>
      <c r="H18" s="289"/>
      <c r="I18" s="44">
        <v>13</v>
      </c>
      <c r="J18" s="46"/>
      <c r="K18" s="46"/>
    </row>
    <row r="19" spans="1:11" ht="12.75">
      <c r="A19" s="288" t="s">
        <v>295</v>
      </c>
      <c r="B19" s="289"/>
      <c r="C19" s="289"/>
      <c r="D19" s="289"/>
      <c r="E19" s="289"/>
      <c r="F19" s="289"/>
      <c r="G19" s="289"/>
      <c r="H19" s="289"/>
      <c r="I19" s="44">
        <v>14</v>
      </c>
      <c r="J19" s="46"/>
      <c r="K19" s="46"/>
    </row>
    <row r="20" spans="1:11" ht="12.75">
      <c r="A20" s="288" t="s">
        <v>296</v>
      </c>
      <c r="B20" s="289"/>
      <c r="C20" s="289"/>
      <c r="D20" s="289"/>
      <c r="E20" s="289"/>
      <c r="F20" s="289"/>
      <c r="G20" s="289"/>
      <c r="H20" s="289"/>
      <c r="I20" s="44">
        <v>15</v>
      </c>
      <c r="J20" s="46"/>
      <c r="K20" s="46"/>
    </row>
    <row r="21" spans="1:11" ht="12.75">
      <c r="A21" s="288" t="s">
        <v>297</v>
      </c>
      <c r="B21" s="289"/>
      <c r="C21" s="289"/>
      <c r="D21" s="289"/>
      <c r="E21" s="289"/>
      <c r="F21" s="289"/>
      <c r="G21" s="289"/>
      <c r="H21" s="289"/>
      <c r="I21" s="44">
        <v>16</v>
      </c>
      <c r="J21" s="46">
        <v>1297126.6200000048</v>
      </c>
      <c r="K21" s="46">
        <v>14582627</v>
      </c>
    </row>
    <row r="22" spans="1:11" ht="12.75">
      <c r="A22" s="290" t="s">
        <v>298</v>
      </c>
      <c r="B22" s="291"/>
      <c r="C22" s="291"/>
      <c r="D22" s="291"/>
      <c r="E22" s="291"/>
      <c r="F22" s="291"/>
      <c r="G22" s="291"/>
      <c r="H22" s="291"/>
      <c r="I22" s="44">
        <v>17</v>
      </c>
      <c r="J22" s="80">
        <f>SUM(J16:J21)</f>
        <v>1297126.6200000048</v>
      </c>
      <c r="K22" s="80">
        <f>SUM(K16:K21)</f>
        <v>14582627</v>
      </c>
    </row>
    <row r="23" spans="1:11" ht="12.75">
      <c r="A23" s="300"/>
      <c r="B23" s="301"/>
      <c r="C23" s="301"/>
      <c r="D23" s="301"/>
      <c r="E23" s="301"/>
      <c r="F23" s="301"/>
      <c r="G23" s="301"/>
      <c r="H23" s="301"/>
      <c r="I23" s="302"/>
      <c r="J23" s="302"/>
      <c r="K23" s="303"/>
    </row>
    <row r="24" spans="1:11" ht="12.75">
      <c r="A24" s="292" t="s">
        <v>299</v>
      </c>
      <c r="B24" s="293"/>
      <c r="C24" s="293"/>
      <c r="D24" s="293"/>
      <c r="E24" s="293"/>
      <c r="F24" s="293"/>
      <c r="G24" s="293"/>
      <c r="H24" s="293"/>
      <c r="I24" s="47">
        <v>18</v>
      </c>
      <c r="J24" s="45"/>
      <c r="K24" s="45"/>
    </row>
    <row r="25" spans="1:11" ht="12.75">
      <c r="A25" s="294" t="s">
        <v>300</v>
      </c>
      <c r="B25" s="295"/>
      <c r="C25" s="295"/>
      <c r="D25" s="295"/>
      <c r="E25" s="295"/>
      <c r="F25" s="295"/>
      <c r="G25" s="295"/>
      <c r="H25" s="295"/>
      <c r="I25" s="48">
        <v>19</v>
      </c>
      <c r="J25" s="80"/>
      <c r="K25" s="80"/>
    </row>
    <row r="26" spans="1:11" ht="30" customHeight="1">
      <c r="A26" s="296" t="s">
        <v>301</v>
      </c>
      <c r="B26" s="297"/>
      <c r="C26" s="297"/>
      <c r="D26" s="297"/>
      <c r="E26" s="297"/>
      <c r="F26" s="297"/>
      <c r="G26" s="297"/>
      <c r="H26" s="297"/>
      <c r="I26" s="297"/>
      <c r="J26" s="297"/>
      <c r="K26" s="297"/>
    </row>
  </sheetData>
  <sheetProtection/>
  <protectedRanges>
    <protectedRange sqref="E2:E3" name="Range1_1"/>
    <protectedRange sqref="G2:H3" name="Range1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5:K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4" t="s">
        <v>277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5" t="s">
        <v>312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0" ht="12.75" customHeight="1">
      <c r="A6" s="305"/>
      <c r="B6" s="305"/>
      <c r="C6" s="305"/>
      <c r="D6" s="305"/>
      <c r="E6" s="305"/>
      <c r="F6" s="305"/>
      <c r="G6" s="305"/>
      <c r="H6" s="305"/>
      <c r="I6" s="305"/>
      <c r="J6" s="305"/>
    </row>
    <row r="7" spans="1:10" ht="12.75" customHeight="1">
      <c r="A7" s="305"/>
      <c r="B7" s="305"/>
      <c r="C7" s="305"/>
      <c r="D7" s="305"/>
      <c r="E7" s="305"/>
      <c r="F7" s="305"/>
      <c r="G7" s="305"/>
      <c r="H7" s="305"/>
      <c r="I7" s="305"/>
      <c r="J7" s="305"/>
    </row>
    <row r="8" spans="1:10" ht="12.75" customHeight="1">
      <c r="A8" s="305"/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2.75" customHeight="1">
      <c r="A9" s="305"/>
      <c r="B9" s="305"/>
      <c r="C9" s="305"/>
      <c r="D9" s="305"/>
      <c r="E9" s="305"/>
      <c r="F9" s="305"/>
      <c r="G9" s="305"/>
      <c r="H9" s="305"/>
      <c r="I9" s="305"/>
      <c r="J9" s="305"/>
    </row>
    <row r="10" spans="1:10" ht="12.75" customHeigh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2015-07-30T10:10:47Z</cp:lastPrinted>
  <dcterms:created xsi:type="dcterms:W3CDTF">2008-10-17T11:51:54Z</dcterms:created>
  <dcterms:modified xsi:type="dcterms:W3CDTF">2018-10-25T08:50:40Z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