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2165" windowHeight="805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'Bilješke'!$A$1:$J$53</definedName>
    <definedName name="_xlnm.Print_Area" localSheetId="0">'OPĆI PODACI'!$A$1:$I$64</definedName>
    <definedName name="_xlnm.Print_Area" localSheetId="5">'PK'!$A$1:$K$26</definedName>
  </definedNames>
  <calcPr fullCalcOnLoad="1"/>
</workbook>
</file>

<file path=xl/sharedStrings.xml><?xml version="1.0" encoding="utf-8"?>
<sst xmlns="http://schemas.openxmlformats.org/spreadsheetml/2006/main" count="408" uniqueCount="351">
  <si>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</si>
  <si>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</si>
  <si>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</si>
  <si>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</si>
  <si>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</si>
  <si>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</si>
  <si>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</si>
  <si>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</si>
  <si>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</si>
  <si>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</si>
  <si>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</si>
  <si>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</si>
  <si>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</si>
  <si>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</si>
  <si>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</si>
  <si>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</si>
  <si>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</si>
  <si>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</si>
  <si>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</si>
  <si>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</si>
  <si>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</si>
  <si>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</si>
  <si>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</si>
  <si>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</si>
  <si>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</si>
  <si>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</si>
  <si>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</si>
  <si>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</si>
  <si>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</si>
  <si>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</si>
  <si>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</si>
  <si>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</si>
  <si>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</si>
  <si>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</si>
  <si>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</si>
  <si>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</si>
  <si>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</si>
  <si>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</si>
  <si>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</si>
  <si>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</si>
  <si>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</si>
  <si>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</si>
  <si>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</si>
  <si>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</si>
  <si>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</si>
  <si>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</si>
  <si>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</si>
  <si>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</si>
  <si>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</si>
  <si>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</si>
  <si>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</si>
  <si>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</si>
  <si>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</si>
  <si>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</si>
  <si>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</si>
  <si>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</si>
  <si>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</si>
  <si>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</si>
  <si>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</si>
  <si>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</si>
  <si>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</si>
  <si>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</si>
  <si>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</si>
  <si>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</si>
  <si>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</si>
  <si>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</si>
  <si>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</si>
  <si>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</si>
  <si>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</si>
  <si>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</si>
  <si>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</si>
  <si>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</si>
  <si>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</si>
  <si>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</si>
  <si>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</si>
  <si>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</si>
  <si>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</si>
  <si>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</si>
  <si>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</si>
  <si>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</si>
  <si>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</si>
  <si>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</si>
  <si>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</si>
  <si>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</si>
  <si>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</si>
  <si>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</si>
  <si>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</si>
  <si>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</si>
  <si>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</si>
  <si>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</si>
  <si>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</si>
  <si>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</si>
  <si>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</si>
  <si>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</si>
  <si>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</si>
  <si>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</si>
  <si>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</si>
  <si>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</si>
  <si>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</si>
  <si>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</si>
  <si>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</si>
  <si>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</si>
  <si>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</si>
  <si>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</si>
  <si>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</si>
  <si>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</si>
  <si>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</si>
  <si>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</si>
  <si>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</si>
  <si>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</si>
  <si>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</si>
  <si>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</si>
  <si>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</si>
  <si>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</si>
  <si>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</si>
  <si>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</si>
  <si>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</si>
  <si>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</si>
  <si>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</si>
  <si>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</si>
  <si>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</si>
  <si>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</si>
  <si>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</si>
  <si>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</si>
  <si>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</si>
  <si>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</si>
  <si>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</si>
  <si>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</si>
  <si>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</si>
  <si>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</si>
  <si>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</si>
  <si>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</si>
  <si>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</si>
  <si>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</si>
  <si>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</si>
  <si>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</si>
  <si>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</si>
  <si>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</si>
  <si>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</si>
  <si>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</si>
  <si>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</si>
  <si>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</si>
  <si>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</si>
  <si>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</si>
  <si>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</si>
  <si>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</si>
  <si>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</si>
  <si>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</si>
  <si>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</si>
  <si>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</si>
  <si>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</si>
  <si>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</si>
  <si>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</si>
  <si>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</si>
  <si>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</si>
  <si>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</si>
  <si>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</si>
  <si>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</si>
  <si>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</si>
  <si>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</si>
  <si>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</si>
  <si>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</si>
  <si>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</si>
  <si>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</si>
  <si>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</si>
  <si>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</si>
  <si>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</si>
  <si>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</si>
  <si>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</si>
  <si>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</si>
  <si>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</si>
  <si>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</si>
  <si>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</si>
  <si>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</si>
  <si>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</si>
  <si>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</si>
  <si>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</si>
  <si>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</si>
  <si>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</si>
  <si>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</si>
  <si>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</si>
  <si>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</si>
  <si>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</si>
  <si>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</si>
  <si>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</si>
  <si>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</si>
  <si>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</si>
  <si>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</si>
  <si>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</si>
  <si>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</si>
  <si>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</si>
  <si>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</si>
  <si>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</si>
  <si>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</si>
  <si>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</si>
  <si>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</si>
  <si>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</si>
  <si>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</si>
  <si>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</si>
  <si>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</si>
  <si>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</si>
  <si>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</si>
  <si>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</si>
  <si>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</si>
  <si>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</si>
  <si>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</si>
  <si>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</si>
  <si>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</si>
  <si>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</si>
  <si>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</si>
  <si>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</si>
  <si>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</si>
  <si>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</si>
  <si>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</si>
  <si>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</si>
  <si>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</si>
  <si>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</si>
  <si>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</si>
  <si>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</si>
  <si>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</si>
  <si>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</si>
  <si>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</si>
  <si>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</si>
  <si>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</si>
  <si>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</si>
  <si>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</si>
  <si>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</si>
  <si>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</si>
  <si>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</si>
  <si>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</si>
  <si>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</si>
  <si>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</si>
  <si>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</si>
  <si>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</si>
  <si>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</si>
  <si>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</si>
  <si>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</si>
  <si>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</si>
  <si>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</si>
  <si>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</si>
  <si>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</si>
  <si>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</si>
  <si>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</si>
  <si>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</si>
  <si>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</si>
  <si>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</si>
  <si>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</si>
  <si>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</si>
  <si>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</si>
  <si>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</si>
  <si>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</si>
  <si>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</si>
  <si>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</si>
  <si>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</si>
  <si>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</si>
  <si>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</si>
  <si>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</si>
  <si>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</si>
  <si>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</si>
  <si>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</si>
  <si>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</si>
  <si>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</si>
  <si>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</si>
  <si>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</si>
  <si>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</si>
  <si>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</si>
  <si>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</si>
  <si>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</si>
  <si>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</si>
  <si>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</si>
  <si>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</si>
  <si>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</si>
  <si>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</si>
  <si>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</si>
  <si>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</si>
  <si>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</si>
  <si>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</si>
  <si>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</si>
  <si>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</si>
  <si>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</si>
  <si>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</si>
  <si>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</si>
  <si>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</si>
  <si>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</si>
  <si>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</si>
  <si>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</si>
  <si>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</si>
  <si>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</si>
  <si>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</si>
  <si>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</si>
  <si>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</si>
  <si>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</si>
  <si>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</si>
  <si>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</si>
  <si>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</si>
  <si>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</si>
  <si>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</si>
  <si>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</si>
  <si>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</si>
  <si>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</si>
  <si>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</si>
  <si>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</si>
  <si>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</si>
  <si>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</si>
  <si>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</si>
  <si>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</si>
  <si>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</si>
  <si>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</si>
  <si>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</si>
  <si>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</si>
  <si>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</si>
  <si>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</si>
  <si>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</si>
  <si>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</si>
  <si>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</si>
  <si>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</si>
  <si>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3635112</t>
  </si>
  <si>
    <t>05002378</t>
  </si>
  <si>
    <t>SLAVONSKI BROD</t>
  </si>
  <si>
    <t>Dr. MILE BUDAKA 1</t>
  </si>
  <si>
    <t>uprava@duro-dakovic.com</t>
  </si>
  <si>
    <t>www.duro-dakovic.com</t>
  </si>
  <si>
    <t>BRODSKO POSAVSKA</t>
  </si>
  <si>
    <t>DA</t>
  </si>
  <si>
    <t>7010</t>
  </si>
  <si>
    <t>ĐURO ĐAKOVIĆ Specijalna vozila d.d.</t>
  </si>
  <si>
    <t>Dr. Mile Budaka 1, Slavonski Brod</t>
  </si>
  <si>
    <t>3386066</t>
  </si>
  <si>
    <t>3411281</t>
  </si>
  <si>
    <t>ĐURO ĐAKOVIĆ Strojna obrada d.o.o.</t>
  </si>
  <si>
    <t>1648527</t>
  </si>
  <si>
    <t>ĐURO ĐAKOVIĆ Energetika i infrastruktura d.o.o.</t>
  </si>
  <si>
    <t>0288527</t>
  </si>
  <si>
    <t>uprava @duro-dakovic.com</t>
  </si>
  <si>
    <t>KONSOLIDIRANA BILANCA</t>
  </si>
  <si>
    <t>KONSOLIDIRANI RAČUN DOBITI I GUBITKA</t>
  </si>
  <si>
    <t>KONSOLIDIRANI IZVJEŠTAJ O NOVČANOM TIJEKU - Indirektna metoda</t>
  </si>
  <si>
    <t>KONSOLIDIRANI IZVJEŠTAJ O PROMJENAMA KAPITALA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</si>
  <si>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</si>
  <si>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 poduzetnicima
          nepovezanim poduzetnicima i drugim osobama</t>
  </si>
  <si>
    <t>035/446 256</t>
  </si>
  <si>
    <t>035/444 108</t>
  </si>
  <si>
    <t>ĐURO ĐAKOVIĆ Industrijska rješenja d.d.</t>
  </si>
  <si>
    <t>IV. Ukupno novčni izdaci od investicijski aktivnosti (021 do 023)</t>
  </si>
  <si>
    <t>ĐURO ĐAKOVIĆ Grupa d.d.</t>
  </si>
  <si>
    <t>Obveznik: ĐURO ĐAKOVIĆ Grupa d.d.</t>
  </si>
  <si>
    <t>1.1.2018.</t>
  </si>
  <si>
    <t>POSAVAC, SLAVEN</t>
  </si>
  <si>
    <t>BOGDANOVIĆ, MARKO</t>
  </si>
  <si>
    <t>stanje na dan 30.6.2018.</t>
  </si>
  <si>
    <t>u razdoblju 1.1.2018. do 30.6.2018.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</si>
</sst>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41A]d\.\ mmmm\ yyyy\.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16" xfId="51" applyFont="1" applyBorder="1" applyAlignment="1" applyProtection="1">
      <alignment horizontal="right" vertical="top"/>
      <protection hidden="1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20" xfId="51" applyFont="1" applyFill="1" applyBorder="1" applyAlignment="1" applyProtection="1">
      <alignment horizontal="center" vertical="center"/>
      <protection hidden="1" locked="0"/>
    </xf>
    <xf numFmtId="49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67" fontId="2" fillId="34" borderId="10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167" fontId="2" fillId="34" borderId="12" xfId="0" applyNumberFormat="1" applyFont="1" applyFill="1" applyBorder="1" applyAlignment="1">
      <alignment horizontal="center" vertical="center"/>
    </xf>
    <xf numFmtId="3" fontId="1" fillId="34" borderId="15" xfId="0" applyNumberFormat="1" applyFont="1" applyFill="1" applyBorder="1" applyAlignment="1" applyProtection="1">
      <alignment vertical="center"/>
      <protection hidden="1"/>
    </xf>
    <xf numFmtId="3" fontId="1" fillId="34" borderId="10" xfId="0" applyNumberFormat="1" applyFont="1" applyFill="1" applyBorder="1" applyAlignment="1" applyProtection="1">
      <alignment vertical="center"/>
      <protection locked="0"/>
    </xf>
    <xf numFmtId="167" fontId="2" fillId="35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 applyProtection="1">
      <alignment vertical="center"/>
      <protection locked="0"/>
    </xf>
    <xf numFmtId="167" fontId="2" fillId="34" borderId="15" xfId="0" applyNumberFormat="1" applyFont="1" applyFill="1" applyBorder="1" applyAlignment="1">
      <alignment horizontal="center" vertical="center"/>
    </xf>
    <xf numFmtId="3" fontId="1" fillId="34" borderId="15" xfId="0" applyNumberFormat="1" applyFont="1" applyFill="1" applyBorder="1" applyAlignment="1" applyProtection="1">
      <alignment vertical="center"/>
      <protection locked="0"/>
    </xf>
    <xf numFmtId="3" fontId="1" fillId="28" borderId="15" xfId="0" applyNumberFormat="1" applyFont="1" applyFill="1" applyBorder="1" applyAlignment="1" applyProtection="1">
      <alignment vertical="center"/>
      <protection locked="0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3" fontId="1" fillId="34" borderId="14" xfId="0" applyNumberFormat="1" applyFont="1" applyFill="1" applyBorder="1" applyAlignment="1" applyProtection="1">
      <alignment vertical="center"/>
      <protection hidden="1"/>
    </xf>
    <xf numFmtId="167" fontId="2" fillId="34" borderId="13" xfId="0" applyNumberFormat="1" applyFont="1" applyFill="1" applyBorder="1" applyAlignment="1">
      <alignment horizontal="center" vertical="center"/>
    </xf>
    <xf numFmtId="3" fontId="1" fillId="34" borderId="23" xfId="0" applyNumberFormat="1" applyFont="1" applyFill="1" applyBorder="1" applyAlignment="1" applyProtection="1">
      <alignment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35" borderId="13" xfId="0" applyNumberFormat="1" applyFont="1" applyFill="1" applyBorder="1" applyAlignment="1" applyProtection="1">
      <alignment vertical="center"/>
      <protection hidden="1"/>
    </xf>
    <xf numFmtId="3" fontId="0" fillId="0" borderId="19" xfId="0" applyNumberFormat="1" applyFont="1" applyFill="1" applyBorder="1" applyAlignment="1">
      <alignment vertical="center"/>
    </xf>
    <xf numFmtId="3" fontId="1" fillId="35" borderId="13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0" fillId="0" borderId="30" xfId="0" applyNumberFormat="1" applyFont="1" applyFill="1" applyBorder="1" applyAlignment="1">
      <alignment vertical="center"/>
    </xf>
    <xf numFmtId="3" fontId="1" fillId="0" borderId="31" xfId="0" applyNumberFormat="1" applyFont="1" applyFill="1" applyBorder="1" applyAlignment="1" applyProtection="1">
      <alignment vertical="center"/>
      <protection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Alignment="1" applyProtection="1">
      <alignment horizontal="left" vertical="top" indent="2"/>
      <protection hidden="1"/>
    </xf>
    <xf numFmtId="0" fontId="3" fillId="0" borderId="0" xfId="51" applyFont="1" applyAlignment="1" applyProtection="1">
      <alignment horizontal="left" vertical="top" wrapText="1" indent="2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2" fillId="33" borderId="27" xfId="0" applyFont="1" applyFill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2" fillId="33" borderId="27" xfId="0" applyFont="1" applyFill="1" applyBorder="1" applyAlignment="1" applyProtection="1">
      <alignment horizontal="right" vertical="center"/>
      <protection hidden="1" locked="0"/>
    </xf>
    <xf numFmtId="0" fontId="2" fillId="33" borderId="28" xfId="0" applyFont="1" applyFill="1" applyBorder="1" applyAlignment="1" applyProtection="1">
      <alignment horizontal="right" vertical="center"/>
      <protection hidden="1" locked="0"/>
    </xf>
    <xf numFmtId="0" fontId="2" fillId="33" borderId="29" xfId="0" applyFont="1" applyFill="1" applyBorder="1" applyAlignment="1" applyProtection="1">
      <alignment horizontal="right" vertical="center"/>
      <protection hidden="1" locked="0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0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3" fillId="0" borderId="0" xfId="51" applyFont="1" applyAlignment="1" applyProtection="1">
      <alignment wrapText="1"/>
      <protection hidden="1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35" applyFont="1" applyFill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2" fillId="0" borderId="29" xfId="0" applyFont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9" fillId="0" borderId="28" xfId="0" applyFont="1" applyBorder="1" applyAlignment="1">
      <alignment vertical="top"/>
    </xf>
    <xf numFmtId="0" fontId="9" fillId="0" borderId="29" xfId="0" applyFont="1" applyBorder="1" applyAlignment="1">
      <alignment vertical="top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10" fillId="0" borderId="32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20" fillId="33" borderId="27" xfId="35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0" borderId="29" xfId="0" applyNumberFormat="1" applyFont="1" applyBorder="1" applyAlignment="1" applyProtection="1">
      <alignment horizontal="left" vertical="center"/>
      <protection hidden="1" locked="0"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3" fillId="0" borderId="33" xfId="51" applyFont="1" applyBorder="1" applyAlignment="1" applyProtection="1">
      <alignment horizontal="center" vertical="top"/>
      <protection hidden="1"/>
    </xf>
    <xf numFmtId="0" fontId="3" fillId="0" borderId="33" xfId="51" applyFont="1" applyBorder="1" applyAlignment="1">
      <alignment horizontal="center"/>
      <protection/>
    </xf>
    <xf numFmtId="0" fontId="3" fillId="0" borderId="34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4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41" xfId="0" applyFont="1" applyFill="1" applyBorder="1" applyAlignment="1">
      <alignment horizontal="left" vertical="center" wrapText="1"/>
    </xf>
    <xf numFmtId="0" fontId="3" fillId="34" borderId="42" xfId="0" applyFont="1" applyFill="1" applyBorder="1" applyAlignment="1">
      <alignment horizontal="left" vertical="center" wrapText="1"/>
    </xf>
    <xf numFmtId="0" fontId="2" fillId="34" borderId="40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2" fillId="34" borderId="3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41" xfId="0" applyFont="1" applyFill="1" applyBorder="1" applyAlignment="1">
      <alignment horizontal="left" vertical="center" wrapText="1"/>
    </xf>
    <xf numFmtId="0" fontId="2" fillId="35" borderId="4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34" borderId="23" xfId="0" applyFont="1" applyFill="1" applyBorder="1" applyAlignment="1">
      <alignment horizontal="left" vertical="center" wrapText="1"/>
    </xf>
    <xf numFmtId="0" fontId="3" fillId="34" borderId="43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Normalno 2" xfId="52"/>
    <cellStyle name="Percent" xfId="53"/>
    <cellStyle name="Povezana ćelija" xfId="54"/>
    <cellStyle name="Followed Hyperlink" xfId="55"/>
    <cellStyle name="Provjera ćelije" xfId="56"/>
    <cellStyle name="Stil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91" t="s">
        <v>242</v>
      </c>
      <c r="B1" s="192"/>
      <c r="C1" s="192"/>
      <c r="D1" s="74"/>
      <c r="E1" s="74"/>
      <c r="F1" s="74"/>
      <c r="G1" s="74"/>
      <c r="H1" s="74"/>
      <c r="I1" s="75"/>
      <c r="J1" s="9"/>
      <c r="K1" s="9"/>
      <c r="L1" s="9"/>
    </row>
    <row r="2" spans="1:12" ht="12.75">
      <c r="A2" s="160" t="s">
        <v>243</v>
      </c>
      <c r="B2" s="161"/>
      <c r="C2" s="161"/>
      <c r="D2" s="162"/>
      <c r="E2" s="105" t="s">
        <v>346</v>
      </c>
      <c r="F2" s="11"/>
      <c r="G2" s="12" t="s">
        <v>244</v>
      </c>
      <c r="H2" s="105">
        <v>43281</v>
      </c>
      <c r="I2" s="76"/>
      <c r="J2" s="9"/>
      <c r="K2" s="9"/>
      <c r="L2" s="9"/>
    </row>
    <row r="3" spans="1:12" ht="12.75">
      <c r="A3" s="77"/>
      <c r="B3" s="13"/>
      <c r="C3" s="13"/>
      <c r="D3" s="13"/>
      <c r="E3" s="14"/>
      <c r="F3" s="14"/>
      <c r="G3" s="13"/>
      <c r="H3" s="13"/>
      <c r="I3" s="78"/>
      <c r="J3" s="9"/>
      <c r="K3" s="9"/>
      <c r="L3" s="9"/>
    </row>
    <row r="4" spans="1:12" ht="15.75">
      <c r="A4" s="163" t="s">
        <v>310</v>
      </c>
      <c r="B4" s="164"/>
      <c r="C4" s="164"/>
      <c r="D4" s="164"/>
      <c r="E4" s="164"/>
      <c r="F4" s="164"/>
      <c r="G4" s="164"/>
      <c r="H4" s="164"/>
      <c r="I4" s="165"/>
      <c r="J4" s="9"/>
      <c r="K4" s="9"/>
      <c r="L4" s="9"/>
    </row>
    <row r="5" spans="1:12" ht="12.75">
      <c r="A5" s="79"/>
      <c r="B5" s="15"/>
      <c r="C5" s="15"/>
      <c r="D5" s="15"/>
      <c r="E5" s="16"/>
      <c r="F5" s="80"/>
      <c r="G5" s="17"/>
      <c r="H5" s="18"/>
      <c r="I5" s="81"/>
      <c r="J5" s="9"/>
      <c r="K5" s="9"/>
      <c r="L5" s="9"/>
    </row>
    <row r="6" spans="1:12" ht="12.75">
      <c r="A6" s="166" t="s">
        <v>245</v>
      </c>
      <c r="B6" s="167"/>
      <c r="C6" s="155" t="s">
        <v>316</v>
      </c>
      <c r="D6" s="156"/>
      <c r="E6" s="170"/>
      <c r="F6" s="170"/>
      <c r="G6" s="170"/>
      <c r="H6" s="170"/>
      <c r="I6" s="107"/>
      <c r="J6" s="9"/>
      <c r="K6" s="9"/>
      <c r="L6" s="9"/>
    </row>
    <row r="7" spans="1:12" ht="12.75">
      <c r="A7" s="82"/>
      <c r="B7" s="21"/>
      <c r="C7" s="22"/>
      <c r="D7" s="22"/>
      <c r="E7" s="170"/>
      <c r="F7" s="170"/>
      <c r="G7" s="170"/>
      <c r="H7" s="170"/>
      <c r="I7" s="107"/>
      <c r="J7" s="9"/>
      <c r="K7" s="9"/>
      <c r="L7" s="9"/>
    </row>
    <row r="8" spans="1:12" ht="12.75">
      <c r="A8" s="168" t="s">
        <v>246</v>
      </c>
      <c r="B8" s="169"/>
      <c r="C8" s="155" t="s">
        <v>317</v>
      </c>
      <c r="D8" s="156"/>
      <c r="E8" s="170"/>
      <c r="F8" s="170"/>
      <c r="G8" s="170"/>
      <c r="H8" s="170"/>
      <c r="I8" s="108"/>
      <c r="J8" s="9"/>
      <c r="K8" s="9"/>
      <c r="L8" s="9"/>
    </row>
    <row r="9" spans="1:12" ht="12.75">
      <c r="A9" s="84"/>
      <c r="B9" s="44"/>
      <c r="C9" s="109"/>
      <c r="D9" s="22"/>
      <c r="E9" s="22"/>
      <c r="F9" s="22"/>
      <c r="G9" s="22"/>
      <c r="H9" s="22"/>
      <c r="I9" s="22"/>
      <c r="J9" s="9"/>
      <c r="K9" s="9"/>
      <c r="L9" s="9"/>
    </row>
    <row r="10" spans="1:12" ht="12.75">
      <c r="A10" s="157" t="s">
        <v>247</v>
      </c>
      <c r="B10" s="158"/>
      <c r="C10" s="155">
        <v>58828286397</v>
      </c>
      <c r="D10" s="156"/>
      <c r="E10" s="22"/>
      <c r="F10" s="22"/>
      <c r="G10" s="22"/>
      <c r="H10" s="22"/>
      <c r="I10" s="22"/>
      <c r="J10" s="9"/>
      <c r="K10" s="9"/>
      <c r="L10" s="9"/>
    </row>
    <row r="11" spans="1:12" ht="12.75">
      <c r="A11" s="159"/>
      <c r="B11" s="158"/>
      <c r="C11" s="22"/>
      <c r="D11" s="22"/>
      <c r="E11" s="22"/>
      <c r="F11" s="22"/>
      <c r="G11" s="22"/>
      <c r="H11" s="22"/>
      <c r="I11" s="22"/>
      <c r="J11" s="9"/>
      <c r="K11" s="9"/>
      <c r="L11" s="9"/>
    </row>
    <row r="12" spans="1:12" ht="12.75">
      <c r="A12" s="166" t="s">
        <v>248</v>
      </c>
      <c r="B12" s="167"/>
      <c r="C12" s="149" t="s">
        <v>344</v>
      </c>
      <c r="D12" s="171"/>
      <c r="E12" s="171"/>
      <c r="F12" s="171"/>
      <c r="G12" s="171"/>
      <c r="H12" s="171"/>
      <c r="I12" s="172"/>
      <c r="J12" s="9"/>
      <c r="K12" s="9"/>
      <c r="L12" s="9"/>
    </row>
    <row r="13" spans="1:12" ht="12.75">
      <c r="A13" s="82"/>
      <c r="B13" s="21"/>
      <c r="C13" s="110"/>
      <c r="D13" s="22"/>
      <c r="E13" s="22"/>
      <c r="F13" s="22"/>
      <c r="G13" s="22"/>
      <c r="H13" s="22"/>
      <c r="I13" s="22"/>
      <c r="J13" s="9"/>
      <c r="K13" s="9"/>
      <c r="L13" s="9"/>
    </row>
    <row r="14" spans="1:12" ht="12.75">
      <c r="A14" s="166" t="s">
        <v>249</v>
      </c>
      <c r="B14" s="167"/>
      <c r="C14" s="173">
        <v>35000</v>
      </c>
      <c r="D14" s="174"/>
      <c r="E14" s="22"/>
      <c r="F14" s="149" t="s">
        <v>318</v>
      </c>
      <c r="G14" s="171"/>
      <c r="H14" s="171"/>
      <c r="I14" s="172"/>
      <c r="J14" s="9"/>
      <c r="K14" s="9"/>
      <c r="L14" s="9"/>
    </row>
    <row r="15" spans="1:12" ht="12.75">
      <c r="A15" s="82"/>
      <c r="B15" s="21"/>
      <c r="C15" s="22"/>
      <c r="D15" s="22"/>
      <c r="E15" s="22"/>
      <c r="F15" s="22"/>
      <c r="G15" s="22"/>
      <c r="H15" s="22"/>
      <c r="I15" s="22"/>
      <c r="J15" s="9"/>
      <c r="K15" s="9"/>
      <c r="L15" s="9"/>
    </row>
    <row r="16" spans="1:12" ht="12.75">
      <c r="A16" s="166" t="s">
        <v>250</v>
      </c>
      <c r="B16" s="167"/>
      <c r="C16" s="149" t="s">
        <v>319</v>
      </c>
      <c r="D16" s="171"/>
      <c r="E16" s="171"/>
      <c r="F16" s="171"/>
      <c r="G16" s="171"/>
      <c r="H16" s="171"/>
      <c r="I16" s="172"/>
      <c r="J16" s="9"/>
      <c r="K16" s="9"/>
      <c r="L16" s="9"/>
    </row>
    <row r="17" spans="1:12" ht="12.75">
      <c r="A17" s="82"/>
      <c r="B17" s="21"/>
      <c r="C17" s="22"/>
      <c r="D17" s="22"/>
      <c r="E17" s="22"/>
      <c r="F17" s="22"/>
      <c r="G17" s="22"/>
      <c r="H17" s="22"/>
      <c r="I17" s="22"/>
      <c r="J17" s="9"/>
      <c r="K17" s="9"/>
      <c r="L17" s="9"/>
    </row>
    <row r="18" spans="1:12" ht="12.75">
      <c r="A18" s="166" t="s">
        <v>251</v>
      </c>
      <c r="B18" s="167"/>
      <c r="C18" s="175" t="s">
        <v>320</v>
      </c>
      <c r="D18" s="176"/>
      <c r="E18" s="176"/>
      <c r="F18" s="176"/>
      <c r="G18" s="176"/>
      <c r="H18" s="176"/>
      <c r="I18" s="177"/>
      <c r="J18" s="9"/>
      <c r="K18" s="9"/>
      <c r="L18" s="9"/>
    </row>
    <row r="19" spans="1:12" ht="12.75">
      <c r="A19" s="82"/>
      <c r="B19" s="21"/>
      <c r="C19" s="110"/>
      <c r="D19" s="22"/>
      <c r="E19" s="22"/>
      <c r="F19" s="22"/>
      <c r="G19" s="22"/>
      <c r="H19" s="22"/>
      <c r="I19" s="22"/>
      <c r="J19" s="9"/>
      <c r="K19" s="9"/>
      <c r="L19" s="9"/>
    </row>
    <row r="20" spans="1:12" ht="12.75">
      <c r="A20" s="166" t="s">
        <v>252</v>
      </c>
      <c r="B20" s="167"/>
      <c r="C20" s="175" t="s">
        <v>321</v>
      </c>
      <c r="D20" s="176"/>
      <c r="E20" s="176"/>
      <c r="F20" s="176"/>
      <c r="G20" s="176"/>
      <c r="H20" s="176"/>
      <c r="I20" s="177"/>
      <c r="J20" s="9"/>
      <c r="K20" s="9"/>
      <c r="L20" s="9"/>
    </row>
    <row r="21" spans="1:12" ht="12.75">
      <c r="A21" s="82"/>
      <c r="B21" s="21"/>
      <c r="C21" s="20"/>
      <c r="D21" s="15"/>
      <c r="E21" s="15"/>
      <c r="F21" s="15"/>
      <c r="G21" s="15"/>
      <c r="H21" s="15"/>
      <c r="I21" s="83"/>
      <c r="J21" s="9"/>
      <c r="K21" s="9"/>
      <c r="L21" s="9"/>
    </row>
    <row r="22" spans="1:12" ht="12.75">
      <c r="A22" s="166" t="s">
        <v>253</v>
      </c>
      <c r="B22" s="167"/>
      <c r="C22" s="111">
        <v>396</v>
      </c>
      <c r="D22" s="149" t="s">
        <v>318</v>
      </c>
      <c r="E22" s="150"/>
      <c r="F22" s="151"/>
      <c r="G22" s="166"/>
      <c r="H22" s="178"/>
      <c r="I22" s="85"/>
      <c r="J22" s="9"/>
      <c r="K22" s="9"/>
      <c r="L22" s="9"/>
    </row>
    <row r="23" spans="1:12" ht="12.75">
      <c r="A23" s="82"/>
      <c r="B23" s="21"/>
      <c r="C23" s="15"/>
      <c r="D23" s="22"/>
      <c r="E23" s="22"/>
      <c r="F23" s="22"/>
      <c r="G23" s="22"/>
      <c r="H23" s="15"/>
      <c r="I23" s="83"/>
      <c r="J23" s="9"/>
      <c r="K23" s="9"/>
      <c r="L23" s="9"/>
    </row>
    <row r="24" spans="1:12" ht="12.75">
      <c r="A24" s="166" t="s">
        <v>254</v>
      </c>
      <c r="B24" s="167"/>
      <c r="C24" s="111">
        <v>12</v>
      </c>
      <c r="D24" s="149" t="s">
        <v>322</v>
      </c>
      <c r="E24" s="150"/>
      <c r="F24" s="150"/>
      <c r="G24" s="151"/>
      <c r="H24" s="45" t="s">
        <v>255</v>
      </c>
      <c r="I24" s="106">
        <v>999</v>
      </c>
      <c r="J24" s="9"/>
      <c r="K24" s="9"/>
      <c r="L24" s="9"/>
    </row>
    <row r="25" spans="1:12" ht="12.75">
      <c r="A25" s="82"/>
      <c r="B25" s="21"/>
      <c r="C25" s="15"/>
      <c r="D25" s="22"/>
      <c r="E25" s="22"/>
      <c r="F25" s="22"/>
      <c r="G25" s="21"/>
      <c r="H25" s="21" t="s">
        <v>311</v>
      </c>
      <c r="I25" s="86"/>
      <c r="J25" s="9"/>
      <c r="K25" s="9"/>
      <c r="L25" s="9"/>
    </row>
    <row r="26" spans="1:12" ht="12.75">
      <c r="A26" s="166" t="s">
        <v>256</v>
      </c>
      <c r="B26" s="167"/>
      <c r="C26" s="112" t="s">
        <v>323</v>
      </c>
      <c r="D26" s="23"/>
      <c r="E26" s="29"/>
      <c r="F26" s="22"/>
      <c r="G26" s="179" t="s">
        <v>257</v>
      </c>
      <c r="H26" s="167"/>
      <c r="I26" s="113" t="s">
        <v>324</v>
      </c>
      <c r="J26" s="9"/>
      <c r="K26" s="9"/>
      <c r="L26" s="9"/>
    </row>
    <row r="27" spans="1:12" ht="12.75">
      <c r="A27" s="82"/>
      <c r="B27" s="21"/>
      <c r="C27" s="15"/>
      <c r="D27" s="22"/>
      <c r="E27" s="22"/>
      <c r="F27" s="22"/>
      <c r="G27" s="22"/>
      <c r="H27" s="15"/>
      <c r="I27" s="87"/>
      <c r="J27" s="9"/>
      <c r="K27" s="9"/>
      <c r="L27" s="9"/>
    </row>
    <row r="28" spans="1:12" ht="12.75">
      <c r="A28" s="180" t="s">
        <v>258</v>
      </c>
      <c r="B28" s="181"/>
      <c r="C28" s="182"/>
      <c r="D28" s="182"/>
      <c r="E28" s="183" t="s">
        <v>259</v>
      </c>
      <c r="F28" s="184"/>
      <c r="G28" s="184"/>
      <c r="H28" s="185" t="s">
        <v>260</v>
      </c>
      <c r="I28" s="186"/>
      <c r="J28" s="9"/>
      <c r="K28" s="9"/>
      <c r="L28" s="9"/>
    </row>
    <row r="29" spans="1:12" ht="12.75">
      <c r="A29" s="88"/>
      <c r="B29" s="29"/>
      <c r="C29" s="29"/>
      <c r="D29" s="24"/>
      <c r="E29" s="15"/>
      <c r="F29" s="15"/>
      <c r="G29" s="15"/>
      <c r="H29" s="25"/>
      <c r="I29" s="87"/>
      <c r="J29" s="9"/>
      <c r="K29" s="9"/>
      <c r="L29" s="9"/>
    </row>
    <row r="30" spans="1:12" ht="12.75">
      <c r="A30" s="149" t="s">
        <v>325</v>
      </c>
      <c r="B30" s="187"/>
      <c r="C30" s="187"/>
      <c r="D30" s="188"/>
      <c r="E30" s="152" t="s">
        <v>326</v>
      </c>
      <c r="F30" s="153"/>
      <c r="G30" s="154"/>
      <c r="H30" s="155" t="s">
        <v>327</v>
      </c>
      <c r="I30" s="156"/>
      <c r="J30" s="9"/>
      <c r="K30" s="9"/>
      <c r="L30" s="9"/>
    </row>
    <row r="31" spans="1:12" ht="12.75">
      <c r="A31" s="143"/>
      <c r="B31" s="143"/>
      <c r="C31" s="110"/>
      <c r="D31" s="189"/>
      <c r="E31" s="189"/>
      <c r="F31" s="189"/>
      <c r="G31" s="190"/>
      <c r="H31" s="22"/>
      <c r="I31" s="146"/>
      <c r="J31" s="9"/>
      <c r="K31" s="9"/>
      <c r="L31" s="9"/>
    </row>
    <row r="32" spans="1:12" ht="12.75">
      <c r="A32" s="149" t="s">
        <v>342</v>
      </c>
      <c r="B32" s="187"/>
      <c r="C32" s="187"/>
      <c r="D32" s="188"/>
      <c r="E32" s="152" t="s">
        <v>326</v>
      </c>
      <c r="F32" s="153"/>
      <c r="G32" s="154"/>
      <c r="H32" s="155" t="s">
        <v>328</v>
      </c>
      <c r="I32" s="156"/>
      <c r="J32" s="9"/>
      <c r="K32" s="9"/>
      <c r="L32" s="9"/>
    </row>
    <row r="33" spans="1:12" ht="12.75">
      <c r="A33" s="143"/>
      <c r="B33" s="143"/>
      <c r="C33" s="110"/>
      <c r="D33" s="144"/>
      <c r="E33" s="144"/>
      <c r="F33" s="144"/>
      <c r="G33" s="145"/>
      <c r="H33" s="22"/>
      <c r="I33" s="147"/>
      <c r="J33" s="9"/>
      <c r="K33" s="9"/>
      <c r="L33" s="9"/>
    </row>
    <row r="34" spans="1:12" ht="12.75">
      <c r="A34" s="149" t="s">
        <v>329</v>
      </c>
      <c r="B34" s="187"/>
      <c r="C34" s="187"/>
      <c r="D34" s="188"/>
      <c r="E34" s="152" t="s">
        <v>326</v>
      </c>
      <c r="F34" s="153"/>
      <c r="G34" s="154"/>
      <c r="H34" s="155" t="s">
        <v>330</v>
      </c>
      <c r="I34" s="156"/>
      <c r="J34" s="9"/>
      <c r="K34" s="9"/>
      <c r="L34" s="9"/>
    </row>
    <row r="35" spans="1:12" ht="12.75">
      <c r="A35" s="143"/>
      <c r="B35" s="143"/>
      <c r="C35" s="110"/>
      <c r="D35" s="144"/>
      <c r="E35" s="144"/>
      <c r="F35" s="144"/>
      <c r="G35" s="145"/>
      <c r="H35" s="22"/>
      <c r="I35" s="147"/>
      <c r="J35" s="9"/>
      <c r="K35" s="9"/>
      <c r="L35" s="9"/>
    </row>
    <row r="36" spans="1:12" ht="12.75">
      <c r="A36" s="149" t="s">
        <v>331</v>
      </c>
      <c r="B36" s="150"/>
      <c r="C36" s="150"/>
      <c r="D36" s="151"/>
      <c r="E36" s="152" t="s">
        <v>326</v>
      </c>
      <c r="F36" s="153"/>
      <c r="G36" s="154"/>
      <c r="H36" s="155" t="s">
        <v>332</v>
      </c>
      <c r="I36" s="156"/>
      <c r="J36" s="9"/>
      <c r="K36" s="9"/>
      <c r="L36" s="9"/>
    </row>
    <row r="37" spans="1:12" ht="12.75">
      <c r="A37" s="148"/>
      <c r="B37" s="148"/>
      <c r="C37" s="199"/>
      <c r="D37" s="200"/>
      <c r="E37" s="22"/>
      <c r="F37" s="199"/>
      <c r="G37" s="200"/>
      <c r="H37" s="22"/>
      <c r="I37" s="22"/>
      <c r="J37" s="9"/>
      <c r="K37" s="9"/>
      <c r="L37" s="9"/>
    </row>
    <row r="38" spans="1:12" ht="12.75">
      <c r="A38" s="149"/>
      <c r="B38" s="150"/>
      <c r="C38" s="150"/>
      <c r="D38" s="151"/>
      <c r="E38" s="152"/>
      <c r="F38" s="153"/>
      <c r="G38" s="154"/>
      <c r="H38" s="155"/>
      <c r="I38" s="156"/>
      <c r="J38" s="9"/>
      <c r="K38" s="9"/>
      <c r="L38" s="9"/>
    </row>
    <row r="39" spans="1:12" ht="12.75">
      <c r="A39" s="115"/>
      <c r="B39" s="115"/>
      <c r="C39" s="116"/>
      <c r="D39" s="117"/>
      <c r="E39" s="114"/>
      <c r="F39" s="116"/>
      <c r="G39" s="117"/>
      <c r="H39" s="114"/>
      <c r="I39" s="114"/>
      <c r="J39" s="9"/>
      <c r="K39" s="9"/>
      <c r="L39" s="9"/>
    </row>
    <row r="40" spans="1:12" ht="12.75">
      <c r="A40" s="149"/>
      <c r="B40" s="150"/>
      <c r="C40" s="150"/>
      <c r="D40" s="151"/>
      <c r="E40" s="152"/>
      <c r="F40" s="153"/>
      <c r="G40" s="154"/>
      <c r="H40" s="155"/>
      <c r="I40" s="156"/>
      <c r="J40" s="9"/>
      <c r="K40" s="9"/>
      <c r="L40" s="9"/>
    </row>
    <row r="41" spans="1:12" ht="12.75">
      <c r="A41" s="115"/>
      <c r="B41" s="115"/>
      <c r="C41" s="116"/>
      <c r="D41" s="117"/>
      <c r="E41" s="114"/>
      <c r="F41" s="116"/>
      <c r="G41" s="117"/>
      <c r="H41" s="114"/>
      <c r="I41" s="114"/>
      <c r="J41" s="9"/>
      <c r="K41" s="9"/>
      <c r="L41" s="9"/>
    </row>
    <row r="42" spans="1:12" ht="12.75">
      <c r="A42" s="149"/>
      <c r="B42" s="150"/>
      <c r="C42" s="150"/>
      <c r="D42" s="151"/>
      <c r="E42" s="152"/>
      <c r="F42" s="153"/>
      <c r="G42" s="154"/>
      <c r="H42" s="155"/>
      <c r="I42" s="156"/>
      <c r="J42" s="9"/>
      <c r="K42" s="9"/>
      <c r="L42" s="9"/>
    </row>
    <row r="43" spans="1:12" ht="12.75">
      <c r="A43" s="89"/>
      <c r="B43" s="26"/>
      <c r="C43" s="27"/>
      <c r="D43" s="28"/>
      <c r="E43" s="15"/>
      <c r="F43" s="27"/>
      <c r="G43" s="28"/>
      <c r="H43" s="15"/>
      <c r="I43" s="83"/>
      <c r="J43" s="9"/>
      <c r="K43" s="9"/>
      <c r="L43" s="9"/>
    </row>
    <row r="44" spans="1:12" ht="12.75">
      <c r="A44" s="90"/>
      <c r="B44" s="30"/>
      <c r="C44" s="30"/>
      <c r="D44" s="19"/>
      <c r="E44" s="19"/>
      <c r="F44" s="30"/>
      <c r="G44" s="19"/>
      <c r="H44" s="19"/>
      <c r="I44" s="91"/>
      <c r="J44" s="9"/>
      <c r="K44" s="9"/>
      <c r="L44" s="9"/>
    </row>
    <row r="45" spans="1:12" ht="12.75">
      <c r="A45" s="157" t="s">
        <v>261</v>
      </c>
      <c r="B45" s="198"/>
      <c r="C45" s="215"/>
      <c r="D45" s="216"/>
      <c r="E45" s="24"/>
      <c r="F45" s="217"/>
      <c r="G45" s="218"/>
      <c r="H45" s="218"/>
      <c r="I45" s="219"/>
      <c r="J45" s="9"/>
      <c r="K45" s="9"/>
      <c r="L45" s="9"/>
    </row>
    <row r="46" spans="1:12" ht="12.75">
      <c r="A46" s="89"/>
      <c r="B46" s="26"/>
      <c r="C46" s="194"/>
      <c r="D46" s="195"/>
      <c r="E46" s="15"/>
      <c r="F46" s="194"/>
      <c r="G46" s="196"/>
      <c r="H46" s="31"/>
      <c r="I46" s="92"/>
      <c r="J46" s="9"/>
      <c r="K46" s="9"/>
      <c r="L46" s="9"/>
    </row>
    <row r="47" spans="1:12" ht="12.75">
      <c r="A47" s="157" t="s">
        <v>262</v>
      </c>
      <c r="B47" s="198"/>
      <c r="C47" s="149" t="s">
        <v>347</v>
      </c>
      <c r="D47" s="197"/>
      <c r="E47" s="197"/>
      <c r="F47" s="197"/>
      <c r="G47" s="197"/>
      <c r="H47" s="197"/>
      <c r="I47" s="197"/>
      <c r="J47" s="9"/>
      <c r="K47" s="9"/>
      <c r="L47" s="9"/>
    </row>
    <row r="48" spans="1:12" ht="12.75">
      <c r="A48" s="82"/>
      <c r="B48" s="21"/>
      <c r="C48" s="20" t="s">
        <v>263</v>
      </c>
      <c r="D48" s="15"/>
      <c r="E48" s="15"/>
      <c r="F48" s="15"/>
      <c r="G48" s="15"/>
      <c r="H48" s="15"/>
      <c r="I48" s="83"/>
      <c r="J48" s="9"/>
      <c r="K48" s="9"/>
      <c r="L48" s="9"/>
    </row>
    <row r="49" spans="1:12" ht="12.75">
      <c r="A49" s="157" t="s">
        <v>264</v>
      </c>
      <c r="B49" s="198"/>
      <c r="C49" s="206" t="s">
        <v>340</v>
      </c>
      <c r="D49" s="204"/>
      <c r="E49" s="205"/>
      <c r="F49" s="15"/>
      <c r="G49" s="45" t="s">
        <v>265</v>
      </c>
      <c r="H49" s="206" t="s">
        <v>341</v>
      </c>
      <c r="I49" s="205"/>
      <c r="J49" s="9"/>
      <c r="K49" s="9"/>
      <c r="L49" s="9"/>
    </row>
    <row r="50" spans="1:12" ht="12.75">
      <c r="A50" s="82"/>
      <c r="B50" s="21"/>
      <c r="C50" s="20"/>
      <c r="D50" s="15"/>
      <c r="E50" s="15"/>
      <c r="F50" s="15"/>
      <c r="G50" s="15"/>
      <c r="H50" s="15"/>
      <c r="I50" s="83"/>
      <c r="J50" s="9"/>
      <c r="K50" s="9"/>
      <c r="L50" s="9"/>
    </row>
    <row r="51" spans="1:12" ht="12.75">
      <c r="A51" s="157" t="s">
        <v>251</v>
      </c>
      <c r="B51" s="198"/>
      <c r="C51" s="203" t="s">
        <v>333</v>
      </c>
      <c r="D51" s="204"/>
      <c r="E51" s="204"/>
      <c r="F51" s="204"/>
      <c r="G51" s="204"/>
      <c r="H51" s="204"/>
      <c r="I51" s="205"/>
      <c r="J51" s="9"/>
      <c r="K51" s="9"/>
      <c r="L51" s="9"/>
    </row>
    <row r="52" spans="1:12" ht="12.75">
      <c r="A52" s="82"/>
      <c r="B52" s="21"/>
      <c r="C52" s="15"/>
      <c r="D52" s="15"/>
      <c r="E52" s="15"/>
      <c r="F52" s="15"/>
      <c r="G52" s="15"/>
      <c r="H52" s="15"/>
      <c r="I52" s="83"/>
      <c r="J52" s="9"/>
      <c r="K52" s="9"/>
      <c r="L52" s="9"/>
    </row>
    <row r="53" spans="1:12" ht="12.75">
      <c r="A53" s="166" t="s">
        <v>266</v>
      </c>
      <c r="B53" s="167"/>
      <c r="C53" s="206" t="s">
        <v>348</v>
      </c>
      <c r="D53" s="204"/>
      <c r="E53" s="204"/>
      <c r="F53" s="204"/>
      <c r="G53" s="204"/>
      <c r="H53" s="204"/>
      <c r="I53" s="172"/>
      <c r="J53" s="9"/>
      <c r="K53" s="9"/>
      <c r="L53" s="9"/>
    </row>
    <row r="54" spans="1:12" ht="12.75">
      <c r="A54" s="93"/>
      <c r="B54" s="19"/>
      <c r="C54" s="193" t="s">
        <v>267</v>
      </c>
      <c r="D54" s="193"/>
      <c r="E54" s="193"/>
      <c r="F54" s="193"/>
      <c r="G54" s="193"/>
      <c r="H54" s="193"/>
      <c r="I54" s="94"/>
      <c r="J54" s="9"/>
      <c r="K54" s="9"/>
      <c r="L54" s="9"/>
    </row>
    <row r="55" spans="1:12" ht="12.75">
      <c r="A55" s="93"/>
      <c r="B55" s="19"/>
      <c r="C55" s="32"/>
      <c r="D55" s="32"/>
      <c r="E55" s="32"/>
      <c r="F55" s="32"/>
      <c r="G55" s="32"/>
      <c r="H55" s="32"/>
      <c r="I55" s="94"/>
      <c r="J55" s="9"/>
      <c r="K55" s="9"/>
      <c r="L55" s="9"/>
    </row>
    <row r="56" spans="1:12" ht="12.75">
      <c r="A56" s="93"/>
      <c r="B56" s="207" t="s">
        <v>268</v>
      </c>
      <c r="C56" s="208"/>
      <c r="D56" s="208"/>
      <c r="E56" s="208"/>
      <c r="F56" s="43"/>
      <c r="G56" s="43"/>
      <c r="H56" s="43"/>
      <c r="I56" s="95"/>
      <c r="J56" s="9"/>
      <c r="K56" s="9"/>
      <c r="L56" s="9"/>
    </row>
    <row r="57" spans="1:12" ht="12.75">
      <c r="A57" s="93"/>
      <c r="B57" s="209" t="s">
        <v>299</v>
      </c>
      <c r="C57" s="210"/>
      <c r="D57" s="210"/>
      <c r="E57" s="210"/>
      <c r="F57" s="210"/>
      <c r="G57" s="210"/>
      <c r="H57" s="210"/>
      <c r="I57" s="211"/>
      <c r="J57" s="9"/>
      <c r="K57" s="9"/>
      <c r="L57" s="9"/>
    </row>
    <row r="58" spans="1:12" ht="12.75">
      <c r="A58" s="93"/>
      <c r="B58" s="209" t="s">
        <v>300</v>
      </c>
      <c r="C58" s="210"/>
      <c r="D58" s="210"/>
      <c r="E58" s="210"/>
      <c r="F58" s="210"/>
      <c r="G58" s="210"/>
      <c r="H58" s="210"/>
      <c r="I58" s="95"/>
      <c r="J58" s="9"/>
      <c r="K58" s="9"/>
      <c r="L58" s="9"/>
    </row>
    <row r="59" spans="1:12" ht="12.75">
      <c r="A59" s="93"/>
      <c r="B59" s="209" t="s">
        <v>301</v>
      </c>
      <c r="C59" s="210"/>
      <c r="D59" s="210"/>
      <c r="E59" s="210"/>
      <c r="F59" s="210"/>
      <c r="G59" s="210"/>
      <c r="H59" s="210"/>
      <c r="I59" s="211"/>
      <c r="J59" s="9"/>
      <c r="K59" s="9"/>
      <c r="L59" s="9"/>
    </row>
    <row r="60" spans="1:12" ht="12.75">
      <c r="A60" s="93"/>
      <c r="B60" s="209" t="s">
        <v>302</v>
      </c>
      <c r="C60" s="210"/>
      <c r="D60" s="210"/>
      <c r="E60" s="210"/>
      <c r="F60" s="210"/>
      <c r="G60" s="210"/>
      <c r="H60" s="210"/>
      <c r="I60" s="211"/>
      <c r="J60" s="9"/>
      <c r="K60" s="9"/>
      <c r="L60" s="9"/>
    </row>
    <row r="61" spans="1:12" ht="12.75">
      <c r="A61" s="93"/>
      <c r="B61" s="96"/>
      <c r="C61" s="97"/>
      <c r="D61" s="97"/>
      <c r="E61" s="97"/>
      <c r="F61" s="97"/>
      <c r="G61" s="97"/>
      <c r="H61" s="97"/>
      <c r="I61" s="98"/>
      <c r="J61" s="9"/>
      <c r="K61" s="9"/>
      <c r="L61" s="9"/>
    </row>
    <row r="62" spans="1:12" ht="13.5" thickBot="1">
      <c r="A62" s="99" t="s">
        <v>269</v>
      </c>
      <c r="B62" s="15"/>
      <c r="C62" s="15"/>
      <c r="D62" s="15"/>
      <c r="E62" s="15"/>
      <c r="F62" s="15"/>
      <c r="G62" s="33"/>
      <c r="H62" s="34"/>
      <c r="I62" s="100"/>
      <c r="J62" s="9"/>
      <c r="K62" s="9"/>
      <c r="L62" s="9"/>
    </row>
    <row r="63" spans="1:12" ht="12.75">
      <c r="A63" s="79"/>
      <c r="B63" s="15"/>
      <c r="C63" s="15"/>
      <c r="D63" s="15"/>
      <c r="E63" s="19" t="s">
        <v>270</v>
      </c>
      <c r="F63" s="29"/>
      <c r="G63" s="212" t="s">
        <v>271</v>
      </c>
      <c r="H63" s="213"/>
      <c r="I63" s="214"/>
      <c r="J63" s="9"/>
      <c r="K63" s="9"/>
      <c r="L63" s="9"/>
    </row>
    <row r="64" spans="1:12" ht="12.75">
      <c r="A64" s="101"/>
      <c r="B64" s="102"/>
      <c r="C64" s="103"/>
      <c r="D64" s="103"/>
      <c r="E64" s="103"/>
      <c r="F64" s="103"/>
      <c r="G64" s="201"/>
      <c r="H64" s="202"/>
      <c r="I64" s="104"/>
      <c r="J64" s="9"/>
      <c r="K64" s="9"/>
      <c r="L64" s="9"/>
    </row>
  </sheetData>
  <sheetProtection/>
  <protectedRanges>
    <protectedRange sqref="E2 H2 I24" name="Range1"/>
    <protectedRange sqref="C6:D6" name="Range1_1_2"/>
    <protectedRange sqref="C8:D8" name="Range1_1_1_1"/>
    <protectedRange sqref="C10:D10" name="Range1_1_2_1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2" name="Range1_1_9"/>
    <protectedRange sqref="D22:F22" name="Range1_3"/>
    <protectedRange sqref="C24" name="Range1_2"/>
    <protectedRange sqref="D24:G24" name="Range1_4"/>
    <protectedRange sqref="C26" name="Range1_5"/>
    <protectedRange sqref="I26" name="Range1_6"/>
    <protectedRange sqref="A30:I30" name="Range1_2_1_1"/>
    <protectedRange sqref="A32:D32" name="Range1_2_1_3"/>
  </protectedRanges>
  <mergeCells count="77">
    <mergeCell ref="G63:I63"/>
    <mergeCell ref="A45:B45"/>
    <mergeCell ref="C45:D45"/>
    <mergeCell ref="F45:I45"/>
    <mergeCell ref="A49:B49"/>
    <mergeCell ref="C49:E49"/>
    <mergeCell ref="H49:I49"/>
    <mergeCell ref="G64:H64"/>
    <mergeCell ref="A51:B51"/>
    <mergeCell ref="C51:I51"/>
    <mergeCell ref="A53:B53"/>
    <mergeCell ref="C53:I53"/>
    <mergeCell ref="B56:E56"/>
    <mergeCell ref="B57:I57"/>
    <mergeCell ref="B58:H58"/>
    <mergeCell ref="B59:I59"/>
    <mergeCell ref="B60:I60"/>
    <mergeCell ref="A1:C1"/>
    <mergeCell ref="C54:H54"/>
    <mergeCell ref="H36:I36"/>
    <mergeCell ref="C46:D46"/>
    <mergeCell ref="F46:G46"/>
    <mergeCell ref="C47:I47"/>
    <mergeCell ref="A47:B47"/>
    <mergeCell ref="C37:D37"/>
    <mergeCell ref="F37:G37"/>
    <mergeCell ref="A38:D38"/>
    <mergeCell ref="E38:G38"/>
    <mergeCell ref="H38:I38"/>
    <mergeCell ref="A40:D40"/>
    <mergeCell ref="E40:G4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A28:D28"/>
    <mergeCell ref="E28:G28"/>
    <mergeCell ref="H28:I28"/>
    <mergeCell ref="A30:D30"/>
    <mergeCell ref="E30:G30"/>
    <mergeCell ref="H30:I30"/>
    <mergeCell ref="A22:B22"/>
    <mergeCell ref="D22:F22"/>
    <mergeCell ref="G22:H22"/>
    <mergeCell ref="A24:B24"/>
    <mergeCell ref="D24:G24"/>
    <mergeCell ref="A26:B26"/>
    <mergeCell ref="G26:H26"/>
    <mergeCell ref="A16:B16"/>
    <mergeCell ref="C16:I16"/>
    <mergeCell ref="A18:B18"/>
    <mergeCell ref="C18:I18"/>
    <mergeCell ref="A20:B20"/>
    <mergeCell ref="C20:I20"/>
    <mergeCell ref="C8:D8"/>
    <mergeCell ref="E6:H8"/>
    <mergeCell ref="A12:B12"/>
    <mergeCell ref="C12:I12"/>
    <mergeCell ref="A14:B14"/>
    <mergeCell ref="C14:D14"/>
    <mergeCell ref="F14:I14"/>
    <mergeCell ref="A42:D42"/>
    <mergeCell ref="E42:G42"/>
    <mergeCell ref="H42:I42"/>
    <mergeCell ref="A10:B11"/>
    <mergeCell ref="C10:D10"/>
    <mergeCell ref="A2:D2"/>
    <mergeCell ref="A4:I4"/>
    <mergeCell ref="A6:B6"/>
    <mergeCell ref="C6:D6"/>
    <mergeCell ref="A8:B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view="pageBreakPreview" zoomScale="110" zoomScaleSheetLayoutView="110" zoomScalePageLayoutView="0" workbookViewId="0" topLeftCell="A64">
      <selection activeCell="K69" sqref="K69"/>
    </sheetView>
  </sheetViews>
  <sheetFormatPr defaultColWidth="9.140625" defaultRowHeight="12.75"/>
  <cols>
    <col min="1" max="9" width="9.140625" style="46" customWidth="1"/>
    <col min="10" max="11" width="12.8515625" style="46" customWidth="1"/>
    <col min="12" max="13" width="12.00390625" style="46" bestFit="1" customWidth="1"/>
    <col min="14" max="14" width="11.28125" style="46" bestFit="1" customWidth="1"/>
    <col min="15" max="16384" width="9.140625" style="46" customWidth="1"/>
  </cols>
  <sheetData>
    <row r="1" spans="1:11" ht="12.75" customHeight="1">
      <c r="A1" s="266" t="s">
        <v>334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>
      <c r="A2" s="267" t="s">
        <v>349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 customHeight="1">
      <c r="A3" s="268" t="s">
        <v>345</v>
      </c>
      <c r="B3" s="269"/>
      <c r="C3" s="269"/>
      <c r="D3" s="269"/>
      <c r="E3" s="269"/>
      <c r="F3" s="269"/>
      <c r="G3" s="269"/>
      <c r="H3" s="269"/>
      <c r="I3" s="269"/>
      <c r="J3" s="269"/>
      <c r="K3" s="270"/>
    </row>
    <row r="4" spans="1:11" ht="22.5">
      <c r="A4" s="271" t="s">
        <v>58</v>
      </c>
      <c r="B4" s="272"/>
      <c r="C4" s="272"/>
      <c r="D4" s="272"/>
      <c r="E4" s="272"/>
      <c r="F4" s="272"/>
      <c r="G4" s="272"/>
      <c r="H4" s="273"/>
      <c r="I4" s="51" t="s">
        <v>272</v>
      </c>
      <c r="J4" s="52" t="s">
        <v>149</v>
      </c>
      <c r="K4" s="53" t="s">
        <v>150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50">
        <v>2</v>
      </c>
      <c r="J5" s="49">
        <v>3</v>
      </c>
      <c r="K5" s="49">
        <v>4</v>
      </c>
    </row>
    <row r="6" spans="1:11" ht="12.75">
      <c r="A6" s="262"/>
      <c r="B6" s="263"/>
      <c r="C6" s="263"/>
      <c r="D6" s="263"/>
      <c r="E6" s="263"/>
      <c r="F6" s="263"/>
      <c r="G6" s="263"/>
      <c r="H6" s="263"/>
      <c r="I6" s="263"/>
      <c r="J6" s="263"/>
      <c r="K6" s="264"/>
    </row>
    <row r="7" spans="1:11" ht="12.75">
      <c r="A7" s="229" t="s">
        <v>59</v>
      </c>
      <c r="B7" s="230"/>
      <c r="C7" s="230"/>
      <c r="D7" s="230"/>
      <c r="E7" s="230"/>
      <c r="F7" s="230"/>
      <c r="G7" s="230"/>
      <c r="H7" s="265"/>
      <c r="I7" s="3">
        <v>1</v>
      </c>
      <c r="J7" s="6"/>
      <c r="K7" s="6"/>
    </row>
    <row r="8" spans="1:11" ht="12.75">
      <c r="A8" s="239" t="s">
        <v>12</v>
      </c>
      <c r="B8" s="240"/>
      <c r="C8" s="240"/>
      <c r="D8" s="240"/>
      <c r="E8" s="240"/>
      <c r="F8" s="240"/>
      <c r="G8" s="240"/>
      <c r="H8" s="241"/>
      <c r="I8" s="122">
        <v>2</v>
      </c>
      <c r="J8" s="123">
        <f>J9+J16+J26+J35+J39</f>
        <v>373395198</v>
      </c>
      <c r="K8" s="123">
        <f>K9+K16+K26+K35+K39</f>
        <v>362474119</v>
      </c>
    </row>
    <row r="9" spans="1:12" ht="12.75">
      <c r="A9" s="250" t="s">
        <v>200</v>
      </c>
      <c r="B9" s="251"/>
      <c r="C9" s="251"/>
      <c r="D9" s="251"/>
      <c r="E9" s="251"/>
      <c r="F9" s="251"/>
      <c r="G9" s="251"/>
      <c r="H9" s="252"/>
      <c r="I9" s="122">
        <v>3</v>
      </c>
      <c r="J9" s="123">
        <f>SUM(J10:J15)</f>
        <v>10416070</v>
      </c>
      <c r="K9" s="123">
        <f>SUM(K10:K15)</f>
        <v>9028109</v>
      </c>
      <c r="L9" s="121"/>
    </row>
    <row r="10" spans="1:12" ht="12.75">
      <c r="A10" s="233" t="s">
        <v>111</v>
      </c>
      <c r="B10" s="234"/>
      <c r="C10" s="234"/>
      <c r="D10" s="234"/>
      <c r="E10" s="234"/>
      <c r="F10" s="234"/>
      <c r="G10" s="234"/>
      <c r="H10" s="235"/>
      <c r="I10" s="1">
        <v>4</v>
      </c>
      <c r="J10" s="7">
        <v>7645445</v>
      </c>
      <c r="K10" s="7">
        <v>6525635</v>
      </c>
      <c r="L10" s="121"/>
    </row>
    <row r="11" spans="1:11" ht="12.75">
      <c r="A11" s="233" t="s">
        <v>13</v>
      </c>
      <c r="B11" s="234"/>
      <c r="C11" s="234"/>
      <c r="D11" s="234"/>
      <c r="E11" s="234"/>
      <c r="F11" s="234"/>
      <c r="G11" s="234"/>
      <c r="H11" s="235"/>
      <c r="I11" s="1">
        <v>5</v>
      </c>
      <c r="J11" s="7">
        <v>1782798</v>
      </c>
      <c r="K11" s="7">
        <v>1483536</v>
      </c>
    </row>
    <row r="12" spans="1:11" ht="12.75">
      <c r="A12" s="233" t="s">
        <v>112</v>
      </c>
      <c r="B12" s="234"/>
      <c r="C12" s="234"/>
      <c r="D12" s="234"/>
      <c r="E12" s="234"/>
      <c r="F12" s="234"/>
      <c r="G12" s="234"/>
      <c r="H12" s="235"/>
      <c r="I12" s="1">
        <v>6</v>
      </c>
      <c r="J12" s="7"/>
      <c r="K12" s="7"/>
    </row>
    <row r="13" spans="1:11" ht="12.75">
      <c r="A13" s="233" t="s">
        <v>203</v>
      </c>
      <c r="B13" s="234"/>
      <c r="C13" s="234"/>
      <c r="D13" s="234"/>
      <c r="E13" s="234"/>
      <c r="F13" s="234"/>
      <c r="G13" s="234"/>
      <c r="H13" s="235"/>
      <c r="I13" s="1">
        <v>7</v>
      </c>
      <c r="J13" s="7"/>
      <c r="K13" s="7"/>
    </row>
    <row r="14" spans="1:11" ht="12.75">
      <c r="A14" s="233" t="s">
        <v>204</v>
      </c>
      <c r="B14" s="234"/>
      <c r="C14" s="234"/>
      <c r="D14" s="234"/>
      <c r="E14" s="234"/>
      <c r="F14" s="234"/>
      <c r="G14" s="234"/>
      <c r="H14" s="235"/>
      <c r="I14" s="1">
        <v>8</v>
      </c>
      <c r="J14" s="7">
        <v>495647</v>
      </c>
      <c r="K14" s="7">
        <v>563779</v>
      </c>
    </row>
    <row r="15" spans="1:11" ht="12.75">
      <c r="A15" s="233" t="s">
        <v>205</v>
      </c>
      <c r="B15" s="234"/>
      <c r="C15" s="234"/>
      <c r="D15" s="234"/>
      <c r="E15" s="234"/>
      <c r="F15" s="234"/>
      <c r="G15" s="234"/>
      <c r="H15" s="235"/>
      <c r="I15" s="1">
        <v>9</v>
      </c>
      <c r="J15" s="7">
        <v>492180</v>
      </c>
      <c r="K15" s="7">
        <v>455159</v>
      </c>
    </row>
    <row r="16" spans="1:11" ht="12.75">
      <c r="A16" s="250" t="s">
        <v>201</v>
      </c>
      <c r="B16" s="251"/>
      <c r="C16" s="251"/>
      <c r="D16" s="251"/>
      <c r="E16" s="251"/>
      <c r="F16" s="251"/>
      <c r="G16" s="251"/>
      <c r="H16" s="252"/>
      <c r="I16" s="122">
        <v>10</v>
      </c>
      <c r="J16" s="123">
        <f>SUM(J17:J25)</f>
        <v>355286382</v>
      </c>
      <c r="K16" s="123">
        <f>SUM(K17:K25)</f>
        <v>346541432</v>
      </c>
    </row>
    <row r="17" spans="1:11" ht="12.75">
      <c r="A17" s="233" t="s">
        <v>206</v>
      </c>
      <c r="B17" s="234"/>
      <c r="C17" s="234"/>
      <c r="D17" s="234"/>
      <c r="E17" s="234"/>
      <c r="F17" s="234"/>
      <c r="G17" s="234"/>
      <c r="H17" s="235"/>
      <c r="I17" s="1">
        <v>11</v>
      </c>
      <c r="J17" s="7">
        <v>97038395</v>
      </c>
      <c r="K17" s="7">
        <v>97038395</v>
      </c>
    </row>
    <row r="18" spans="1:11" ht="12.75">
      <c r="A18" s="233" t="s">
        <v>241</v>
      </c>
      <c r="B18" s="234"/>
      <c r="C18" s="234"/>
      <c r="D18" s="234"/>
      <c r="E18" s="234"/>
      <c r="F18" s="234"/>
      <c r="G18" s="234"/>
      <c r="H18" s="235"/>
      <c r="I18" s="1">
        <v>12</v>
      </c>
      <c r="J18" s="7">
        <v>149184214</v>
      </c>
      <c r="K18" s="7">
        <v>146149114</v>
      </c>
    </row>
    <row r="19" spans="1:11" ht="12.75">
      <c r="A19" s="233" t="s">
        <v>207</v>
      </c>
      <c r="B19" s="234"/>
      <c r="C19" s="234"/>
      <c r="D19" s="234"/>
      <c r="E19" s="234"/>
      <c r="F19" s="234"/>
      <c r="G19" s="234"/>
      <c r="H19" s="235"/>
      <c r="I19" s="1">
        <v>13</v>
      </c>
      <c r="J19" s="7">
        <v>37158100</v>
      </c>
      <c r="K19" s="7">
        <v>36142917</v>
      </c>
    </row>
    <row r="20" spans="1:11" ht="12.75">
      <c r="A20" s="233" t="s">
        <v>26</v>
      </c>
      <c r="B20" s="234"/>
      <c r="C20" s="234"/>
      <c r="D20" s="234"/>
      <c r="E20" s="234"/>
      <c r="F20" s="234"/>
      <c r="G20" s="234"/>
      <c r="H20" s="235"/>
      <c r="I20" s="1">
        <v>14</v>
      </c>
      <c r="J20" s="7">
        <v>62940632</v>
      </c>
      <c r="K20" s="7">
        <v>59437373</v>
      </c>
    </row>
    <row r="21" spans="1:11" ht="12.75">
      <c r="A21" s="233" t="s">
        <v>27</v>
      </c>
      <c r="B21" s="234"/>
      <c r="C21" s="234"/>
      <c r="D21" s="234"/>
      <c r="E21" s="234"/>
      <c r="F21" s="234"/>
      <c r="G21" s="234"/>
      <c r="H21" s="235"/>
      <c r="I21" s="1">
        <v>15</v>
      </c>
      <c r="J21" s="7"/>
      <c r="K21" s="7"/>
    </row>
    <row r="22" spans="1:11" ht="12.75">
      <c r="A22" s="233" t="s">
        <v>71</v>
      </c>
      <c r="B22" s="234"/>
      <c r="C22" s="234"/>
      <c r="D22" s="234"/>
      <c r="E22" s="234"/>
      <c r="F22" s="234"/>
      <c r="G22" s="234"/>
      <c r="H22" s="235"/>
      <c r="I22" s="1">
        <v>16</v>
      </c>
      <c r="J22" s="7">
        <v>70525</v>
      </c>
      <c r="K22" s="7">
        <v>10400</v>
      </c>
    </row>
    <row r="23" spans="1:11" ht="12.75">
      <c r="A23" s="233" t="s">
        <v>72</v>
      </c>
      <c r="B23" s="234"/>
      <c r="C23" s="234"/>
      <c r="D23" s="234"/>
      <c r="E23" s="234"/>
      <c r="F23" s="234"/>
      <c r="G23" s="234"/>
      <c r="H23" s="235"/>
      <c r="I23" s="1">
        <v>17</v>
      </c>
      <c r="J23" s="7">
        <v>5431242</v>
      </c>
      <c r="K23" s="7">
        <v>4345109</v>
      </c>
    </row>
    <row r="24" spans="1:11" ht="12.75">
      <c r="A24" s="233" t="s">
        <v>73</v>
      </c>
      <c r="B24" s="234"/>
      <c r="C24" s="234"/>
      <c r="D24" s="234"/>
      <c r="E24" s="234"/>
      <c r="F24" s="234"/>
      <c r="G24" s="234"/>
      <c r="H24" s="235"/>
      <c r="I24" s="1">
        <v>18</v>
      </c>
      <c r="J24" s="7"/>
      <c r="K24" s="7"/>
    </row>
    <row r="25" spans="1:11" ht="12.75">
      <c r="A25" s="233" t="s">
        <v>74</v>
      </c>
      <c r="B25" s="234"/>
      <c r="C25" s="234"/>
      <c r="D25" s="234"/>
      <c r="E25" s="234"/>
      <c r="F25" s="234"/>
      <c r="G25" s="234"/>
      <c r="H25" s="235"/>
      <c r="I25" s="1">
        <v>19</v>
      </c>
      <c r="J25" s="7">
        <v>3463274</v>
      </c>
      <c r="K25" s="7">
        <v>3418124</v>
      </c>
    </row>
    <row r="26" spans="1:12" ht="12.75">
      <c r="A26" s="250" t="s">
        <v>185</v>
      </c>
      <c r="B26" s="251"/>
      <c r="C26" s="251"/>
      <c r="D26" s="251"/>
      <c r="E26" s="251"/>
      <c r="F26" s="251"/>
      <c r="G26" s="251"/>
      <c r="H26" s="252"/>
      <c r="I26" s="122">
        <v>20</v>
      </c>
      <c r="J26" s="123">
        <f>SUM(J27:J34)</f>
        <v>1372545</v>
      </c>
      <c r="K26" s="123">
        <f>SUM(K27:K34)</f>
        <v>1191492</v>
      </c>
      <c r="L26" s="121"/>
    </row>
    <row r="27" spans="1:11" ht="12.75">
      <c r="A27" s="233" t="s">
        <v>75</v>
      </c>
      <c r="B27" s="234"/>
      <c r="C27" s="234"/>
      <c r="D27" s="234"/>
      <c r="E27" s="234"/>
      <c r="F27" s="234"/>
      <c r="G27" s="234"/>
      <c r="H27" s="235"/>
      <c r="I27" s="1">
        <v>21</v>
      </c>
      <c r="J27" s="7"/>
      <c r="K27" s="7"/>
    </row>
    <row r="28" spans="1:11" ht="12.75">
      <c r="A28" s="233" t="s">
        <v>76</v>
      </c>
      <c r="B28" s="234"/>
      <c r="C28" s="234"/>
      <c r="D28" s="234"/>
      <c r="E28" s="234"/>
      <c r="F28" s="234"/>
      <c r="G28" s="234"/>
      <c r="H28" s="235"/>
      <c r="I28" s="1">
        <v>22</v>
      </c>
      <c r="J28" s="7"/>
      <c r="K28" s="7"/>
    </row>
    <row r="29" spans="1:11" ht="12.75">
      <c r="A29" s="233" t="s">
        <v>77</v>
      </c>
      <c r="B29" s="234"/>
      <c r="C29" s="234"/>
      <c r="D29" s="234"/>
      <c r="E29" s="234"/>
      <c r="F29" s="234"/>
      <c r="G29" s="234"/>
      <c r="H29" s="235"/>
      <c r="I29" s="1">
        <v>23</v>
      </c>
      <c r="J29" s="7">
        <v>290718</v>
      </c>
      <c r="K29" s="7">
        <v>290718</v>
      </c>
    </row>
    <row r="30" spans="1:11" ht="12.75">
      <c r="A30" s="233" t="s">
        <v>82</v>
      </c>
      <c r="B30" s="234"/>
      <c r="C30" s="234"/>
      <c r="D30" s="234"/>
      <c r="E30" s="234"/>
      <c r="F30" s="234"/>
      <c r="G30" s="234"/>
      <c r="H30" s="235"/>
      <c r="I30" s="1">
        <v>24</v>
      </c>
      <c r="J30" s="7"/>
      <c r="K30" s="7"/>
    </row>
    <row r="31" spans="1:11" ht="12.75">
      <c r="A31" s="233" t="s">
        <v>83</v>
      </c>
      <c r="B31" s="234"/>
      <c r="C31" s="234"/>
      <c r="D31" s="234"/>
      <c r="E31" s="234"/>
      <c r="F31" s="234"/>
      <c r="G31" s="234"/>
      <c r="H31" s="235"/>
      <c r="I31" s="1">
        <v>25</v>
      </c>
      <c r="J31" s="7">
        <v>83854</v>
      </c>
      <c r="K31" s="7">
        <v>83854</v>
      </c>
    </row>
    <row r="32" spans="1:13" ht="12.75">
      <c r="A32" s="233" t="s">
        <v>84</v>
      </c>
      <c r="B32" s="234"/>
      <c r="C32" s="234"/>
      <c r="D32" s="234"/>
      <c r="E32" s="234"/>
      <c r="F32" s="234"/>
      <c r="G32" s="234"/>
      <c r="H32" s="235"/>
      <c r="I32" s="1">
        <v>26</v>
      </c>
      <c r="J32" s="7">
        <v>967016</v>
      </c>
      <c r="K32" s="7">
        <v>784483</v>
      </c>
      <c r="M32" s="121"/>
    </row>
    <row r="33" spans="1:11" ht="12.75">
      <c r="A33" s="233" t="s">
        <v>78</v>
      </c>
      <c r="B33" s="234"/>
      <c r="C33" s="234"/>
      <c r="D33" s="234"/>
      <c r="E33" s="234"/>
      <c r="F33" s="234"/>
      <c r="G33" s="234"/>
      <c r="H33" s="235"/>
      <c r="I33" s="1">
        <v>27</v>
      </c>
      <c r="J33" s="7">
        <v>30957</v>
      </c>
      <c r="K33" s="7">
        <v>32437</v>
      </c>
    </row>
    <row r="34" spans="1:11" ht="12.75">
      <c r="A34" s="233" t="s">
        <v>178</v>
      </c>
      <c r="B34" s="234"/>
      <c r="C34" s="234"/>
      <c r="D34" s="234"/>
      <c r="E34" s="234"/>
      <c r="F34" s="234"/>
      <c r="G34" s="234"/>
      <c r="H34" s="235"/>
      <c r="I34" s="1">
        <v>28</v>
      </c>
      <c r="J34" s="7"/>
      <c r="K34" s="7"/>
    </row>
    <row r="35" spans="1:11" ht="12.75">
      <c r="A35" s="250" t="s">
        <v>179</v>
      </c>
      <c r="B35" s="251"/>
      <c r="C35" s="251"/>
      <c r="D35" s="251"/>
      <c r="E35" s="251"/>
      <c r="F35" s="251"/>
      <c r="G35" s="251"/>
      <c r="H35" s="252"/>
      <c r="I35" s="122">
        <v>29</v>
      </c>
      <c r="J35" s="123">
        <f>SUM(J36:J38)</f>
        <v>6320201</v>
      </c>
      <c r="K35" s="123">
        <f>SUM(K36:K38)</f>
        <v>5713086</v>
      </c>
    </row>
    <row r="36" spans="1:11" ht="12.75">
      <c r="A36" s="233" t="s">
        <v>79</v>
      </c>
      <c r="B36" s="234"/>
      <c r="C36" s="234"/>
      <c r="D36" s="234"/>
      <c r="E36" s="234"/>
      <c r="F36" s="234"/>
      <c r="G36" s="234"/>
      <c r="H36" s="235"/>
      <c r="I36" s="1">
        <v>30</v>
      </c>
      <c r="J36" s="7"/>
      <c r="K36" s="7"/>
    </row>
    <row r="37" spans="1:11" ht="12.75">
      <c r="A37" s="233" t="s">
        <v>80</v>
      </c>
      <c r="B37" s="234"/>
      <c r="C37" s="234"/>
      <c r="D37" s="234"/>
      <c r="E37" s="234"/>
      <c r="F37" s="234"/>
      <c r="G37" s="234"/>
      <c r="H37" s="235"/>
      <c r="I37" s="1">
        <v>31</v>
      </c>
      <c r="J37" s="7">
        <v>6275419</v>
      </c>
      <c r="K37" s="7">
        <v>5713086</v>
      </c>
    </row>
    <row r="38" spans="1:11" ht="12.75">
      <c r="A38" s="233" t="s">
        <v>81</v>
      </c>
      <c r="B38" s="234"/>
      <c r="C38" s="234"/>
      <c r="D38" s="234"/>
      <c r="E38" s="234"/>
      <c r="F38" s="234"/>
      <c r="G38" s="234"/>
      <c r="H38" s="235"/>
      <c r="I38" s="1">
        <v>32</v>
      </c>
      <c r="J38" s="7">
        <v>44782</v>
      </c>
      <c r="K38" s="7"/>
    </row>
    <row r="39" spans="1:11" ht="12.75">
      <c r="A39" s="233" t="s">
        <v>180</v>
      </c>
      <c r="B39" s="234"/>
      <c r="C39" s="234"/>
      <c r="D39" s="234"/>
      <c r="E39" s="234"/>
      <c r="F39" s="234"/>
      <c r="G39" s="234"/>
      <c r="H39" s="235"/>
      <c r="I39" s="1">
        <v>33</v>
      </c>
      <c r="J39" s="7"/>
      <c r="K39" s="7"/>
    </row>
    <row r="40" spans="1:11" ht="12.75">
      <c r="A40" s="239" t="s">
        <v>234</v>
      </c>
      <c r="B40" s="240"/>
      <c r="C40" s="240"/>
      <c r="D40" s="240"/>
      <c r="E40" s="240"/>
      <c r="F40" s="240"/>
      <c r="G40" s="240"/>
      <c r="H40" s="241"/>
      <c r="I40" s="122">
        <v>34</v>
      </c>
      <c r="J40" s="123">
        <f>J41+J49+J56+J64</f>
        <v>250211123</v>
      </c>
      <c r="K40" s="123">
        <f>K41+K49+K56+K64</f>
        <v>258418976</v>
      </c>
    </row>
    <row r="41" spans="1:11" ht="12.75">
      <c r="A41" s="250" t="s">
        <v>99</v>
      </c>
      <c r="B41" s="251"/>
      <c r="C41" s="251"/>
      <c r="D41" s="251"/>
      <c r="E41" s="251"/>
      <c r="F41" s="251"/>
      <c r="G41" s="251"/>
      <c r="H41" s="252"/>
      <c r="I41" s="122">
        <v>35</v>
      </c>
      <c r="J41" s="123">
        <f>SUM(J42:J48)</f>
        <v>114083168</v>
      </c>
      <c r="K41" s="123">
        <f>SUM(K42:K48)</f>
        <v>126309853</v>
      </c>
    </row>
    <row r="42" spans="1:12" ht="12.75">
      <c r="A42" s="233" t="s">
        <v>116</v>
      </c>
      <c r="B42" s="234"/>
      <c r="C42" s="234"/>
      <c r="D42" s="234"/>
      <c r="E42" s="234"/>
      <c r="F42" s="234"/>
      <c r="G42" s="234"/>
      <c r="H42" s="235"/>
      <c r="I42" s="1">
        <v>36</v>
      </c>
      <c r="J42" s="7">
        <v>46025674</v>
      </c>
      <c r="K42" s="7">
        <v>51423604</v>
      </c>
      <c r="L42" s="121"/>
    </row>
    <row r="43" spans="1:12" ht="12.75">
      <c r="A43" s="233" t="s">
        <v>117</v>
      </c>
      <c r="B43" s="234"/>
      <c r="C43" s="234"/>
      <c r="D43" s="234"/>
      <c r="E43" s="234"/>
      <c r="F43" s="234"/>
      <c r="G43" s="234"/>
      <c r="H43" s="235"/>
      <c r="I43" s="1">
        <v>37</v>
      </c>
      <c r="J43" s="7">
        <v>51149867</v>
      </c>
      <c r="K43" s="7">
        <v>59567089</v>
      </c>
      <c r="L43" s="121"/>
    </row>
    <row r="44" spans="1:11" ht="12.75">
      <c r="A44" s="233" t="s">
        <v>85</v>
      </c>
      <c r="B44" s="234"/>
      <c r="C44" s="234"/>
      <c r="D44" s="234"/>
      <c r="E44" s="234"/>
      <c r="F44" s="234"/>
      <c r="G44" s="234"/>
      <c r="H44" s="235"/>
      <c r="I44" s="1">
        <v>38</v>
      </c>
      <c r="J44" s="7">
        <v>11752756</v>
      </c>
      <c r="K44" s="7">
        <v>11755550</v>
      </c>
    </row>
    <row r="45" spans="1:11" ht="12.75">
      <c r="A45" s="233" t="s">
        <v>86</v>
      </c>
      <c r="B45" s="234"/>
      <c r="C45" s="234"/>
      <c r="D45" s="234"/>
      <c r="E45" s="234"/>
      <c r="F45" s="234"/>
      <c r="G45" s="234"/>
      <c r="H45" s="235"/>
      <c r="I45" s="1">
        <v>39</v>
      </c>
      <c r="J45" s="7">
        <v>496048</v>
      </c>
      <c r="K45" s="7">
        <v>496048</v>
      </c>
    </row>
    <row r="46" spans="1:11" ht="12.75">
      <c r="A46" s="233" t="s">
        <v>87</v>
      </c>
      <c r="B46" s="234"/>
      <c r="C46" s="234"/>
      <c r="D46" s="234"/>
      <c r="E46" s="234"/>
      <c r="F46" s="234"/>
      <c r="G46" s="234"/>
      <c r="H46" s="235"/>
      <c r="I46" s="1">
        <v>40</v>
      </c>
      <c r="J46" s="7">
        <v>4658823</v>
      </c>
      <c r="K46" s="7">
        <v>3067562</v>
      </c>
    </row>
    <row r="47" spans="1:11" ht="12.75">
      <c r="A47" s="233" t="s">
        <v>88</v>
      </c>
      <c r="B47" s="234"/>
      <c r="C47" s="234"/>
      <c r="D47" s="234"/>
      <c r="E47" s="234"/>
      <c r="F47" s="234"/>
      <c r="G47" s="234"/>
      <c r="H47" s="235"/>
      <c r="I47" s="1">
        <v>41</v>
      </c>
      <c r="J47" s="7"/>
      <c r="K47" s="7"/>
    </row>
    <row r="48" spans="1:11" ht="12.75">
      <c r="A48" s="233" t="s">
        <v>89</v>
      </c>
      <c r="B48" s="234"/>
      <c r="C48" s="234"/>
      <c r="D48" s="234"/>
      <c r="E48" s="234"/>
      <c r="F48" s="234"/>
      <c r="G48" s="234"/>
      <c r="H48" s="235"/>
      <c r="I48" s="1">
        <v>42</v>
      </c>
      <c r="J48" s="7"/>
      <c r="K48" s="7"/>
    </row>
    <row r="49" spans="1:11" ht="12.75">
      <c r="A49" s="250" t="s">
        <v>100</v>
      </c>
      <c r="B49" s="251"/>
      <c r="C49" s="251"/>
      <c r="D49" s="251"/>
      <c r="E49" s="251"/>
      <c r="F49" s="251"/>
      <c r="G49" s="251"/>
      <c r="H49" s="252"/>
      <c r="I49" s="122">
        <v>43</v>
      </c>
      <c r="J49" s="123">
        <f>SUM(J50:J55)</f>
        <v>97277718</v>
      </c>
      <c r="K49" s="123">
        <f>SUM(K50:K55)</f>
        <v>110291435</v>
      </c>
    </row>
    <row r="50" spans="1:11" ht="12.75">
      <c r="A50" s="233" t="s">
        <v>195</v>
      </c>
      <c r="B50" s="234"/>
      <c r="C50" s="234"/>
      <c r="D50" s="234"/>
      <c r="E50" s="234"/>
      <c r="F50" s="234"/>
      <c r="G50" s="234"/>
      <c r="H50" s="235"/>
      <c r="I50" s="1">
        <v>44</v>
      </c>
      <c r="J50" s="7"/>
      <c r="K50" s="7"/>
    </row>
    <row r="51" spans="1:11" ht="12.75">
      <c r="A51" s="233" t="s">
        <v>196</v>
      </c>
      <c r="B51" s="234"/>
      <c r="C51" s="234"/>
      <c r="D51" s="234"/>
      <c r="E51" s="234"/>
      <c r="F51" s="234"/>
      <c r="G51" s="234"/>
      <c r="H51" s="235"/>
      <c r="I51" s="1">
        <v>45</v>
      </c>
      <c r="J51" s="7">
        <v>85638063</v>
      </c>
      <c r="K51" s="7">
        <v>100034262</v>
      </c>
    </row>
    <row r="52" spans="1:11" ht="12.75">
      <c r="A52" s="233" t="s">
        <v>197</v>
      </c>
      <c r="B52" s="234"/>
      <c r="C52" s="234"/>
      <c r="D52" s="234"/>
      <c r="E52" s="234"/>
      <c r="F52" s="234"/>
      <c r="G52" s="234"/>
      <c r="H52" s="235"/>
      <c r="I52" s="1">
        <v>46</v>
      </c>
      <c r="J52" s="7"/>
      <c r="K52" s="7"/>
    </row>
    <row r="53" spans="1:11" ht="12.75">
      <c r="A53" s="233" t="s">
        <v>198</v>
      </c>
      <c r="B53" s="234"/>
      <c r="C53" s="234"/>
      <c r="D53" s="234"/>
      <c r="E53" s="234"/>
      <c r="F53" s="234"/>
      <c r="G53" s="234"/>
      <c r="H53" s="235"/>
      <c r="I53" s="1">
        <v>47</v>
      </c>
      <c r="J53" s="7">
        <v>383800</v>
      </c>
      <c r="K53" s="7">
        <v>36975</v>
      </c>
    </row>
    <row r="54" spans="1:11" ht="12.75">
      <c r="A54" s="233" t="s">
        <v>9</v>
      </c>
      <c r="B54" s="234"/>
      <c r="C54" s="234"/>
      <c r="D54" s="234"/>
      <c r="E54" s="234"/>
      <c r="F54" s="234"/>
      <c r="G54" s="234"/>
      <c r="H54" s="235"/>
      <c r="I54" s="1">
        <v>48</v>
      </c>
      <c r="J54" s="7">
        <v>7525421</v>
      </c>
      <c r="K54" s="7">
        <v>6967789</v>
      </c>
    </row>
    <row r="55" spans="1:11" ht="12.75">
      <c r="A55" s="233" t="s">
        <v>10</v>
      </c>
      <c r="B55" s="234"/>
      <c r="C55" s="234"/>
      <c r="D55" s="234"/>
      <c r="E55" s="234"/>
      <c r="F55" s="234"/>
      <c r="G55" s="234"/>
      <c r="H55" s="235"/>
      <c r="I55" s="1">
        <v>49</v>
      </c>
      <c r="J55" s="7">
        <v>3730434</v>
      </c>
      <c r="K55" s="7">
        <v>3252409</v>
      </c>
    </row>
    <row r="56" spans="1:11" ht="12.75">
      <c r="A56" s="250" t="s">
        <v>101</v>
      </c>
      <c r="B56" s="251"/>
      <c r="C56" s="251"/>
      <c r="D56" s="251"/>
      <c r="E56" s="251"/>
      <c r="F56" s="251"/>
      <c r="G56" s="251"/>
      <c r="H56" s="252"/>
      <c r="I56" s="122">
        <v>50</v>
      </c>
      <c r="J56" s="123">
        <f>SUM(J57:J63)</f>
        <v>24352053</v>
      </c>
      <c r="K56" s="123">
        <f>SUM(K57:K63)</f>
        <v>15334530</v>
      </c>
    </row>
    <row r="57" spans="1:11" ht="12.75">
      <c r="A57" s="233" t="s">
        <v>75</v>
      </c>
      <c r="B57" s="234"/>
      <c r="C57" s="234"/>
      <c r="D57" s="234"/>
      <c r="E57" s="234"/>
      <c r="F57" s="234"/>
      <c r="G57" s="234"/>
      <c r="H57" s="235"/>
      <c r="I57" s="1">
        <v>51</v>
      </c>
      <c r="J57" s="7"/>
      <c r="K57" s="7"/>
    </row>
    <row r="58" spans="1:11" ht="12.75">
      <c r="A58" s="233" t="s">
        <v>76</v>
      </c>
      <c r="B58" s="234"/>
      <c r="C58" s="234"/>
      <c r="D58" s="234"/>
      <c r="E58" s="234"/>
      <c r="F58" s="234"/>
      <c r="G58" s="234"/>
      <c r="H58" s="235"/>
      <c r="I58" s="1">
        <v>52</v>
      </c>
      <c r="J58" s="7"/>
      <c r="K58" s="7"/>
    </row>
    <row r="59" spans="1:11" ht="12.75">
      <c r="A59" s="233" t="s">
        <v>236</v>
      </c>
      <c r="B59" s="234"/>
      <c r="C59" s="234"/>
      <c r="D59" s="234"/>
      <c r="E59" s="234"/>
      <c r="F59" s="234"/>
      <c r="G59" s="234"/>
      <c r="H59" s="235"/>
      <c r="I59" s="1">
        <v>53</v>
      </c>
      <c r="J59" s="7"/>
      <c r="K59" s="7"/>
    </row>
    <row r="60" spans="1:11" ht="12.75">
      <c r="A60" s="233" t="s">
        <v>82</v>
      </c>
      <c r="B60" s="234"/>
      <c r="C60" s="234"/>
      <c r="D60" s="234"/>
      <c r="E60" s="234"/>
      <c r="F60" s="234"/>
      <c r="G60" s="234"/>
      <c r="H60" s="235"/>
      <c r="I60" s="1">
        <v>54</v>
      </c>
      <c r="J60" s="7"/>
      <c r="K60" s="7"/>
    </row>
    <row r="61" spans="1:11" ht="12.75">
      <c r="A61" s="233" t="s">
        <v>83</v>
      </c>
      <c r="B61" s="234"/>
      <c r="C61" s="234"/>
      <c r="D61" s="234"/>
      <c r="E61" s="234"/>
      <c r="F61" s="234"/>
      <c r="G61" s="234"/>
      <c r="H61" s="235"/>
      <c r="I61" s="1">
        <v>55</v>
      </c>
      <c r="J61" s="7"/>
      <c r="K61" s="7"/>
    </row>
    <row r="62" spans="1:11" ht="12.75">
      <c r="A62" s="233" t="s">
        <v>84</v>
      </c>
      <c r="B62" s="234"/>
      <c r="C62" s="234"/>
      <c r="D62" s="234"/>
      <c r="E62" s="234"/>
      <c r="F62" s="234"/>
      <c r="G62" s="234"/>
      <c r="H62" s="235"/>
      <c r="I62" s="1">
        <v>56</v>
      </c>
      <c r="J62" s="7">
        <v>1217636</v>
      </c>
      <c r="K62" s="7">
        <v>722391</v>
      </c>
    </row>
    <row r="63" spans="1:11" ht="12.75">
      <c r="A63" s="233" t="s">
        <v>45</v>
      </c>
      <c r="B63" s="234"/>
      <c r="C63" s="234"/>
      <c r="D63" s="234"/>
      <c r="E63" s="234"/>
      <c r="F63" s="234"/>
      <c r="G63" s="234"/>
      <c r="H63" s="235"/>
      <c r="I63" s="1">
        <v>57</v>
      </c>
      <c r="J63" s="7">
        <v>23134417</v>
      </c>
      <c r="K63" s="7">
        <v>14612139</v>
      </c>
    </row>
    <row r="64" spans="1:11" ht="12.75">
      <c r="A64" s="233" t="s">
        <v>202</v>
      </c>
      <c r="B64" s="234"/>
      <c r="C64" s="234"/>
      <c r="D64" s="234"/>
      <c r="E64" s="234"/>
      <c r="F64" s="234"/>
      <c r="G64" s="234"/>
      <c r="H64" s="235"/>
      <c r="I64" s="1">
        <v>58</v>
      </c>
      <c r="J64" s="7">
        <v>14498184</v>
      </c>
      <c r="K64" s="7">
        <v>6483158</v>
      </c>
    </row>
    <row r="65" spans="1:11" ht="12.75">
      <c r="A65" s="236" t="s">
        <v>55</v>
      </c>
      <c r="B65" s="237"/>
      <c r="C65" s="237"/>
      <c r="D65" s="237"/>
      <c r="E65" s="237"/>
      <c r="F65" s="237"/>
      <c r="G65" s="237"/>
      <c r="H65" s="238"/>
      <c r="I65" s="1">
        <v>59</v>
      </c>
      <c r="J65" s="7">
        <v>51490</v>
      </c>
      <c r="K65" s="7">
        <v>121364</v>
      </c>
    </row>
    <row r="66" spans="1:11" ht="12.75">
      <c r="A66" s="239" t="s">
        <v>235</v>
      </c>
      <c r="B66" s="240"/>
      <c r="C66" s="240"/>
      <c r="D66" s="240"/>
      <c r="E66" s="240"/>
      <c r="F66" s="240"/>
      <c r="G66" s="240"/>
      <c r="H66" s="241"/>
      <c r="I66" s="122">
        <v>60</v>
      </c>
      <c r="J66" s="123">
        <f>J7+J8+J40+J65</f>
        <v>623657811</v>
      </c>
      <c r="K66" s="123">
        <f>K7+K8+K40+K65</f>
        <v>621014459</v>
      </c>
    </row>
    <row r="67" spans="1:11" ht="12.75">
      <c r="A67" s="256" t="s">
        <v>90</v>
      </c>
      <c r="B67" s="257"/>
      <c r="C67" s="257"/>
      <c r="D67" s="257"/>
      <c r="E67" s="257"/>
      <c r="F67" s="257"/>
      <c r="G67" s="257"/>
      <c r="H67" s="258"/>
      <c r="I67" s="4">
        <v>61</v>
      </c>
      <c r="J67" s="139">
        <v>164617268</v>
      </c>
      <c r="K67" s="8">
        <v>178402206</v>
      </c>
    </row>
    <row r="68" spans="1:11" ht="12.75">
      <c r="A68" s="225" t="s">
        <v>57</v>
      </c>
      <c r="B68" s="259"/>
      <c r="C68" s="259"/>
      <c r="D68" s="259"/>
      <c r="E68" s="259"/>
      <c r="F68" s="259"/>
      <c r="G68" s="259"/>
      <c r="H68" s="259"/>
      <c r="I68" s="259"/>
      <c r="J68" s="259"/>
      <c r="K68" s="260"/>
    </row>
    <row r="69" spans="1:12" ht="12.75">
      <c r="A69" s="253" t="s">
        <v>186</v>
      </c>
      <c r="B69" s="254"/>
      <c r="C69" s="254"/>
      <c r="D69" s="254"/>
      <c r="E69" s="254"/>
      <c r="F69" s="254"/>
      <c r="G69" s="254"/>
      <c r="H69" s="255"/>
      <c r="I69" s="124">
        <v>62</v>
      </c>
      <c r="J69" s="125">
        <f>J70+J71+J72+J78+J79+J82+J85</f>
        <v>86374397</v>
      </c>
      <c r="K69" s="125">
        <f>K70+K71+K72+K78+K79+K82+K85</f>
        <v>91392942</v>
      </c>
      <c r="L69" s="121"/>
    </row>
    <row r="70" spans="1:12" ht="12.75">
      <c r="A70" s="250" t="s">
        <v>140</v>
      </c>
      <c r="B70" s="251"/>
      <c r="C70" s="251"/>
      <c r="D70" s="251"/>
      <c r="E70" s="251"/>
      <c r="F70" s="251"/>
      <c r="G70" s="251"/>
      <c r="H70" s="252"/>
      <c r="I70" s="122">
        <v>63</v>
      </c>
      <c r="J70" s="126">
        <v>203064600</v>
      </c>
      <c r="K70" s="126">
        <v>203064600</v>
      </c>
      <c r="L70" s="121"/>
    </row>
    <row r="71" spans="1:11" ht="12.75">
      <c r="A71" s="233" t="s">
        <v>141</v>
      </c>
      <c r="B71" s="234"/>
      <c r="C71" s="234"/>
      <c r="D71" s="234"/>
      <c r="E71" s="234"/>
      <c r="F71" s="234"/>
      <c r="G71" s="234"/>
      <c r="H71" s="235"/>
      <c r="I71" s="1">
        <v>64</v>
      </c>
      <c r="J71" s="7">
        <v>12257035</v>
      </c>
      <c r="K71" s="7">
        <v>12257035</v>
      </c>
    </row>
    <row r="72" spans="1:11" ht="12.75">
      <c r="A72" s="250" t="s">
        <v>142</v>
      </c>
      <c r="B72" s="251"/>
      <c r="C72" s="251"/>
      <c r="D72" s="251"/>
      <c r="E72" s="251"/>
      <c r="F72" s="251"/>
      <c r="G72" s="251"/>
      <c r="H72" s="252"/>
      <c r="I72" s="122">
        <v>65</v>
      </c>
      <c r="J72" s="123">
        <f>J73+J74-J75+J76+J77</f>
        <v>467000</v>
      </c>
      <c r="K72" s="123">
        <f>K73+K74-K75+K76+K77</f>
        <v>467000</v>
      </c>
    </row>
    <row r="73" spans="1:11" ht="12.75">
      <c r="A73" s="233" t="s">
        <v>143</v>
      </c>
      <c r="B73" s="234"/>
      <c r="C73" s="234"/>
      <c r="D73" s="234"/>
      <c r="E73" s="234"/>
      <c r="F73" s="234"/>
      <c r="G73" s="234"/>
      <c r="H73" s="235"/>
      <c r="I73" s="1">
        <v>66</v>
      </c>
      <c r="J73" s="7"/>
      <c r="K73" s="7"/>
    </row>
    <row r="74" spans="1:11" ht="12.75">
      <c r="A74" s="233" t="s">
        <v>144</v>
      </c>
      <c r="B74" s="234"/>
      <c r="C74" s="234"/>
      <c r="D74" s="234"/>
      <c r="E74" s="234"/>
      <c r="F74" s="234"/>
      <c r="G74" s="234"/>
      <c r="H74" s="235"/>
      <c r="I74" s="1">
        <v>67</v>
      </c>
      <c r="J74" s="7">
        <v>939860</v>
      </c>
      <c r="K74" s="7">
        <v>939860</v>
      </c>
    </row>
    <row r="75" spans="1:11" ht="12.75">
      <c r="A75" s="233" t="s">
        <v>132</v>
      </c>
      <c r="B75" s="234"/>
      <c r="C75" s="234"/>
      <c r="D75" s="234"/>
      <c r="E75" s="234"/>
      <c r="F75" s="234"/>
      <c r="G75" s="234"/>
      <c r="H75" s="235"/>
      <c r="I75" s="1">
        <v>68</v>
      </c>
      <c r="J75" s="7">
        <v>939860</v>
      </c>
      <c r="K75" s="7">
        <v>939860</v>
      </c>
    </row>
    <row r="76" spans="1:11" ht="12.75">
      <c r="A76" s="233" t="s">
        <v>133</v>
      </c>
      <c r="B76" s="234"/>
      <c r="C76" s="234"/>
      <c r="D76" s="234"/>
      <c r="E76" s="234"/>
      <c r="F76" s="234"/>
      <c r="G76" s="234"/>
      <c r="H76" s="235"/>
      <c r="I76" s="1">
        <v>69</v>
      </c>
      <c r="J76" s="7"/>
      <c r="K76" s="7"/>
    </row>
    <row r="77" spans="1:11" ht="12.75">
      <c r="A77" s="233" t="s">
        <v>134</v>
      </c>
      <c r="B77" s="234"/>
      <c r="C77" s="234"/>
      <c r="D77" s="234"/>
      <c r="E77" s="234"/>
      <c r="F77" s="234"/>
      <c r="G77" s="234"/>
      <c r="H77" s="235"/>
      <c r="I77" s="1">
        <v>70</v>
      </c>
      <c r="J77" s="7">
        <v>467000</v>
      </c>
      <c r="K77" s="7">
        <v>467000</v>
      </c>
    </row>
    <row r="78" spans="1:11" ht="12.75">
      <c r="A78" s="233" t="s">
        <v>135</v>
      </c>
      <c r="B78" s="234"/>
      <c r="C78" s="234"/>
      <c r="D78" s="234"/>
      <c r="E78" s="234"/>
      <c r="F78" s="234"/>
      <c r="G78" s="234"/>
      <c r="H78" s="235"/>
      <c r="I78" s="1">
        <v>71</v>
      </c>
      <c r="J78" s="7">
        <v>104439061</v>
      </c>
      <c r="K78" s="7">
        <v>104439061</v>
      </c>
    </row>
    <row r="79" spans="1:13" ht="12.75">
      <c r="A79" s="250" t="s">
        <v>232</v>
      </c>
      <c r="B79" s="251"/>
      <c r="C79" s="251"/>
      <c r="D79" s="251"/>
      <c r="E79" s="251"/>
      <c r="F79" s="251"/>
      <c r="G79" s="251"/>
      <c r="H79" s="252"/>
      <c r="I79" s="122">
        <v>72</v>
      </c>
      <c r="J79" s="123">
        <f>J80-J81</f>
        <v>-195305657</v>
      </c>
      <c r="K79" s="123">
        <f>K80-K81</f>
        <v>-234197976</v>
      </c>
      <c r="L79" s="121"/>
      <c r="M79" s="121"/>
    </row>
    <row r="80" spans="1:12" ht="12.75">
      <c r="A80" s="247" t="s">
        <v>164</v>
      </c>
      <c r="B80" s="248"/>
      <c r="C80" s="248"/>
      <c r="D80" s="248"/>
      <c r="E80" s="248"/>
      <c r="F80" s="248"/>
      <c r="G80" s="248"/>
      <c r="H80" s="249"/>
      <c r="I80" s="1">
        <v>73</v>
      </c>
      <c r="J80" s="7"/>
      <c r="K80" s="7"/>
      <c r="L80" s="121"/>
    </row>
    <row r="81" spans="1:13" ht="12.75">
      <c r="A81" s="247" t="s">
        <v>165</v>
      </c>
      <c r="B81" s="248"/>
      <c r="C81" s="248"/>
      <c r="D81" s="248"/>
      <c r="E81" s="248"/>
      <c r="F81" s="248"/>
      <c r="G81" s="248"/>
      <c r="H81" s="249"/>
      <c r="I81" s="1">
        <v>74</v>
      </c>
      <c r="J81" s="7">
        <v>195305657</v>
      </c>
      <c r="K81" s="7">
        <v>234197976</v>
      </c>
      <c r="L81" s="121"/>
      <c r="M81" s="121"/>
    </row>
    <row r="82" spans="1:12" ht="12.75">
      <c r="A82" s="250" t="s">
        <v>233</v>
      </c>
      <c r="B82" s="251"/>
      <c r="C82" s="251"/>
      <c r="D82" s="251"/>
      <c r="E82" s="251"/>
      <c r="F82" s="251"/>
      <c r="G82" s="251"/>
      <c r="H82" s="252"/>
      <c r="I82" s="122">
        <v>75</v>
      </c>
      <c r="J82" s="126">
        <f>J83-J84</f>
        <v>-32344571</v>
      </c>
      <c r="K82" s="126">
        <f>K83-K84</f>
        <v>5018141</v>
      </c>
      <c r="L82" s="121"/>
    </row>
    <row r="83" spans="1:11" ht="12.75">
      <c r="A83" s="247" t="s">
        <v>166</v>
      </c>
      <c r="B83" s="248"/>
      <c r="C83" s="248"/>
      <c r="D83" s="248"/>
      <c r="E83" s="248"/>
      <c r="F83" s="248"/>
      <c r="G83" s="248"/>
      <c r="H83" s="249"/>
      <c r="I83" s="1">
        <v>76</v>
      </c>
      <c r="J83" s="7"/>
      <c r="K83" s="7">
        <v>5018141</v>
      </c>
    </row>
    <row r="84" spans="1:13" ht="12.75">
      <c r="A84" s="247" t="s">
        <v>167</v>
      </c>
      <c r="B84" s="248"/>
      <c r="C84" s="248"/>
      <c r="D84" s="248"/>
      <c r="E84" s="248"/>
      <c r="F84" s="248"/>
      <c r="G84" s="248"/>
      <c r="H84" s="249"/>
      <c r="I84" s="1">
        <v>77</v>
      </c>
      <c r="J84" s="7">
        <v>32344571</v>
      </c>
      <c r="K84" s="7"/>
      <c r="L84" s="121"/>
      <c r="M84" s="121"/>
    </row>
    <row r="85" spans="1:11" ht="12.75">
      <c r="A85" s="233" t="s">
        <v>168</v>
      </c>
      <c r="B85" s="234"/>
      <c r="C85" s="234"/>
      <c r="D85" s="234"/>
      <c r="E85" s="234"/>
      <c r="F85" s="234"/>
      <c r="G85" s="234"/>
      <c r="H85" s="235"/>
      <c r="I85" s="1">
        <v>78</v>
      </c>
      <c r="J85" s="7">
        <v>-6203071</v>
      </c>
      <c r="K85" s="7">
        <v>345081</v>
      </c>
    </row>
    <row r="86" spans="1:11" ht="12.75">
      <c r="A86" s="239" t="s">
        <v>18</v>
      </c>
      <c r="B86" s="240"/>
      <c r="C86" s="240"/>
      <c r="D86" s="240"/>
      <c r="E86" s="240"/>
      <c r="F86" s="240"/>
      <c r="G86" s="240"/>
      <c r="H86" s="241"/>
      <c r="I86" s="122">
        <v>79</v>
      </c>
      <c r="J86" s="123">
        <f>SUM(J87:J89)</f>
        <v>4767149</v>
      </c>
      <c r="K86" s="123">
        <f>SUM(K87:K89)</f>
        <v>4767149</v>
      </c>
    </row>
    <row r="87" spans="1:11" ht="12.75">
      <c r="A87" s="233" t="s">
        <v>128</v>
      </c>
      <c r="B87" s="234"/>
      <c r="C87" s="234"/>
      <c r="D87" s="234"/>
      <c r="E87" s="234"/>
      <c r="F87" s="234"/>
      <c r="G87" s="234"/>
      <c r="H87" s="235"/>
      <c r="I87" s="1">
        <v>80</v>
      </c>
      <c r="J87" s="7">
        <v>2912080</v>
      </c>
      <c r="K87" s="7">
        <v>2912080</v>
      </c>
    </row>
    <row r="88" spans="1:11" ht="12.75">
      <c r="A88" s="233" t="s">
        <v>129</v>
      </c>
      <c r="B88" s="234"/>
      <c r="C88" s="234"/>
      <c r="D88" s="234"/>
      <c r="E88" s="234"/>
      <c r="F88" s="234"/>
      <c r="G88" s="234"/>
      <c r="H88" s="235"/>
      <c r="I88" s="1">
        <v>81</v>
      </c>
      <c r="J88" s="7"/>
      <c r="K88" s="7"/>
    </row>
    <row r="89" spans="1:11" ht="12.75">
      <c r="A89" s="233" t="s">
        <v>130</v>
      </c>
      <c r="B89" s="234"/>
      <c r="C89" s="234"/>
      <c r="D89" s="234"/>
      <c r="E89" s="234"/>
      <c r="F89" s="234"/>
      <c r="G89" s="234"/>
      <c r="H89" s="235"/>
      <c r="I89" s="1">
        <v>82</v>
      </c>
      <c r="J89" s="7">
        <v>1855069</v>
      </c>
      <c r="K89" s="7">
        <v>1855069</v>
      </c>
    </row>
    <row r="90" spans="1:11" ht="12.75">
      <c r="A90" s="239" t="s">
        <v>19</v>
      </c>
      <c r="B90" s="240"/>
      <c r="C90" s="240"/>
      <c r="D90" s="240"/>
      <c r="E90" s="240"/>
      <c r="F90" s="240"/>
      <c r="G90" s="240"/>
      <c r="H90" s="241"/>
      <c r="I90" s="122">
        <v>83</v>
      </c>
      <c r="J90" s="123">
        <f>SUM(J91:J99)</f>
        <v>199849472</v>
      </c>
      <c r="K90" s="123">
        <f>SUM(K91:K99)</f>
        <v>232585978</v>
      </c>
    </row>
    <row r="91" spans="1:11" ht="12.75">
      <c r="A91" s="233" t="s">
        <v>131</v>
      </c>
      <c r="B91" s="234"/>
      <c r="C91" s="234"/>
      <c r="D91" s="234"/>
      <c r="E91" s="234"/>
      <c r="F91" s="234"/>
      <c r="G91" s="234"/>
      <c r="H91" s="235"/>
      <c r="I91" s="1">
        <v>84</v>
      </c>
      <c r="J91" s="7"/>
      <c r="K91" s="7"/>
    </row>
    <row r="92" spans="1:11" ht="12.75">
      <c r="A92" s="233" t="s">
        <v>237</v>
      </c>
      <c r="B92" s="234"/>
      <c r="C92" s="234"/>
      <c r="D92" s="234"/>
      <c r="E92" s="234"/>
      <c r="F92" s="234"/>
      <c r="G92" s="234"/>
      <c r="H92" s="235"/>
      <c r="I92" s="1">
        <v>85</v>
      </c>
      <c r="J92" s="7"/>
      <c r="K92" s="7"/>
    </row>
    <row r="93" spans="1:12" ht="12.75">
      <c r="A93" s="233" t="s">
        <v>0</v>
      </c>
      <c r="B93" s="234"/>
      <c r="C93" s="234"/>
      <c r="D93" s="234"/>
      <c r="E93" s="234"/>
      <c r="F93" s="234"/>
      <c r="G93" s="234"/>
      <c r="H93" s="235"/>
      <c r="I93" s="1">
        <v>86</v>
      </c>
      <c r="J93" s="7">
        <v>166277302</v>
      </c>
      <c r="K93" s="7">
        <v>199251170</v>
      </c>
      <c r="L93" s="121"/>
    </row>
    <row r="94" spans="1:11" ht="12.75">
      <c r="A94" s="233" t="s">
        <v>238</v>
      </c>
      <c r="B94" s="234"/>
      <c r="C94" s="234"/>
      <c r="D94" s="234"/>
      <c r="E94" s="234"/>
      <c r="F94" s="234"/>
      <c r="G94" s="234"/>
      <c r="H94" s="235"/>
      <c r="I94" s="1">
        <v>87</v>
      </c>
      <c r="J94" s="7"/>
      <c r="K94" s="7"/>
    </row>
    <row r="95" spans="1:11" ht="12.75">
      <c r="A95" s="233" t="s">
        <v>239</v>
      </c>
      <c r="B95" s="234"/>
      <c r="C95" s="234"/>
      <c r="D95" s="234"/>
      <c r="E95" s="234"/>
      <c r="F95" s="234"/>
      <c r="G95" s="234"/>
      <c r="H95" s="235"/>
      <c r="I95" s="1">
        <v>88</v>
      </c>
      <c r="J95" s="7"/>
      <c r="K95" s="7"/>
    </row>
    <row r="96" spans="1:11" ht="12.75">
      <c r="A96" s="233" t="s">
        <v>240</v>
      </c>
      <c r="B96" s="234"/>
      <c r="C96" s="234"/>
      <c r="D96" s="234"/>
      <c r="E96" s="234"/>
      <c r="F96" s="234"/>
      <c r="G96" s="234"/>
      <c r="H96" s="235"/>
      <c r="I96" s="1">
        <v>89</v>
      </c>
      <c r="J96" s="7"/>
      <c r="K96" s="7"/>
    </row>
    <row r="97" spans="1:11" ht="12.75">
      <c r="A97" s="233" t="s">
        <v>93</v>
      </c>
      <c r="B97" s="234"/>
      <c r="C97" s="234"/>
      <c r="D97" s="234"/>
      <c r="E97" s="234"/>
      <c r="F97" s="234"/>
      <c r="G97" s="234"/>
      <c r="H97" s="235"/>
      <c r="I97" s="1">
        <v>90</v>
      </c>
      <c r="J97" s="7"/>
      <c r="K97" s="7"/>
    </row>
    <row r="98" spans="1:11" ht="12.75">
      <c r="A98" s="233" t="s">
        <v>91</v>
      </c>
      <c r="B98" s="234"/>
      <c r="C98" s="234"/>
      <c r="D98" s="234"/>
      <c r="E98" s="234"/>
      <c r="F98" s="234"/>
      <c r="G98" s="234"/>
      <c r="H98" s="235"/>
      <c r="I98" s="1">
        <v>91</v>
      </c>
      <c r="J98" s="7">
        <v>10646520</v>
      </c>
      <c r="K98" s="7">
        <v>10409158</v>
      </c>
    </row>
    <row r="99" spans="1:11" ht="12.75">
      <c r="A99" s="233" t="s">
        <v>92</v>
      </c>
      <c r="B99" s="234"/>
      <c r="C99" s="234"/>
      <c r="D99" s="234"/>
      <c r="E99" s="234"/>
      <c r="F99" s="234"/>
      <c r="G99" s="234"/>
      <c r="H99" s="235"/>
      <c r="I99" s="1">
        <v>92</v>
      </c>
      <c r="J99" s="7">
        <v>22925650</v>
      </c>
      <c r="K99" s="7">
        <v>22925650</v>
      </c>
    </row>
    <row r="100" spans="1:11" ht="12.75">
      <c r="A100" s="239" t="s">
        <v>20</v>
      </c>
      <c r="B100" s="240"/>
      <c r="C100" s="240"/>
      <c r="D100" s="240"/>
      <c r="E100" s="240"/>
      <c r="F100" s="240"/>
      <c r="G100" s="240"/>
      <c r="H100" s="241"/>
      <c r="I100" s="122">
        <v>93</v>
      </c>
      <c r="J100" s="123">
        <f>SUM(J101:J112)</f>
        <v>323017947</v>
      </c>
      <c r="K100" s="123">
        <f>SUM(K101:K112)</f>
        <v>283470455</v>
      </c>
    </row>
    <row r="101" spans="1:11" ht="12.75">
      <c r="A101" s="233" t="s">
        <v>131</v>
      </c>
      <c r="B101" s="234"/>
      <c r="C101" s="234"/>
      <c r="D101" s="234"/>
      <c r="E101" s="234"/>
      <c r="F101" s="234"/>
      <c r="G101" s="234"/>
      <c r="H101" s="235"/>
      <c r="I101" s="1">
        <v>94</v>
      </c>
      <c r="J101" s="7"/>
      <c r="K101" s="7"/>
    </row>
    <row r="102" spans="1:11" ht="12.75">
      <c r="A102" s="233" t="s">
        <v>237</v>
      </c>
      <c r="B102" s="234"/>
      <c r="C102" s="234"/>
      <c r="D102" s="234"/>
      <c r="E102" s="234"/>
      <c r="F102" s="234"/>
      <c r="G102" s="234"/>
      <c r="H102" s="235"/>
      <c r="I102" s="1">
        <v>95</v>
      </c>
      <c r="J102" s="7"/>
      <c r="K102" s="7"/>
    </row>
    <row r="103" spans="1:12" ht="12.75">
      <c r="A103" s="233" t="s">
        <v>0</v>
      </c>
      <c r="B103" s="234"/>
      <c r="C103" s="234"/>
      <c r="D103" s="234"/>
      <c r="E103" s="234"/>
      <c r="F103" s="234"/>
      <c r="G103" s="234"/>
      <c r="H103" s="235"/>
      <c r="I103" s="1">
        <v>96</v>
      </c>
      <c r="J103" s="7">
        <v>131525746</v>
      </c>
      <c r="K103" s="7">
        <v>80110466</v>
      </c>
      <c r="L103" s="121"/>
    </row>
    <row r="104" spans="1:12" ht="12.75">
      <c r="A104" s="233" t="s">
        <v>238</v>
      </c>
      <c r="B104" s="234"/>
      <c r="C104" s="234"/>
      <c r="D104" s="234"/>
      <c r="E104" s="234"/>
      <c r="F104" s="234"/>
      <c r="G104" s="234"/>
      <c r="H104" s="235"/>
      <c r="I104" s="1">
        <v>97</v>
      </c>
      <c r="J104" s="7">
        <v>43098685</v>
      </c>
      <c r="K104" s="7">
        <v>19076587</v>
      </c>
      <c r="L104" s="121"/>
    </row>
    <row r="105" spans="1:11" ht="12.75">
      <c r="A105" s="233" t="s">
        <v>239</v>
      </c>
      <c r="B105" s="234"/>
      <c r="C105" s="234"/>
      <c r="D105" s="234"/>
      <c r="E105" s="234"/>
      <c r="F105" s="234"/>
      <c r="G105" s="234"/>
      <c r="H105" s="235"/>
      <c r="I105" s="1">
        <v>98</v>
      </c>
      <c r="J105" s="7">
        <v>132408981</v>
      </c>
      <c r="K105" s="7">
        <v>167024231</v>
      </c>
    </row>
    <row r="106" spans="1:11" ht="12.75">
      <c r="A106" s="233" t="s">
        <v>240</v>
      </c>
      <c r="B106" s="234"/>
      <c r="C106" s="234"/>
      <c r="D106" s="234"/>
      <c r="E106" s="234"/>
      <c r="F106" s="234"/>
      <c r="G106" s="234"/>
      <c r="H106" s="235"/>
      <c r="I106" s="1">
        <v>99</v>
      </c>
      <c r="J106" s="7"/>
      <c r="K106" s="7"/>
    </row>
    <row r="107" spans="1:11" ht="12.75">
      <c r="A107" s="233" t="s">
        <v>93</v>
      </c>
      <c r="B107" s="234"/>
      <c r="C107" s="234"/>
      <c r="D107" s="234"/>
      <c r="E107" s="234"/>
      <c r="F107" s="234"/>
      <c r="G107" s="234"/>
      <c r="H107" s="235"/>
      <c r="I107" s="1">
        <v>100</v>
      </c>
      <c r="J107" s="7"/>
      <c r="K107" s="7"/>
    </row>
    <row r="108" spans="1:11" ht="12.75">
      <c r="A108" s="233" t="s">
        <v>94</v>
      </c>
      <c r="B108" s="234"/>
      <c r="C108" s="234"/>
      <c r="D108" s="234"/>
      <c r="E108" s="234"/>
      <c r="F108" s="234"/>
      <c r="G108" s="234"/>
      <c r="H108" s="235"/>
      <c r="I108" s="1">
        <v>101</v>
      </c>
      <c r="J108" s="7">
        <v>5906859</v>
      </c>
      <c r="K108" s="7">
        <v>6537831</v>
      </c>
    </row>
    <row r="109" spans="1:11" ht="12.75">
      <c r="A109" s="233" t="s">
        <v>95</v>
      </c>
      <c r="B109" s="234"/>
      <c r="C109" s="234"/>
      <c r="D109" s="234"/>
      <c r="E109" s="234"/>
      <c r="F109" s="234"/>
      <c r="G109" s="234"/>
      <c r="H109" s="235"/>
      <c r="I109" s="1">
        <v>102</v>
      </c>
      <c r="J109" s="7">
        <v>7276128</v>
      </c>
      <c r="K109" s="7">
        <v>7627202</v>
      </c>
    </row>
    <row r="110" spans="1:11" ht="12.75">
      <c r="A110" s="233" t="s">
        <v>98</v>
      </c>
      <c r="B110" s="234"/>
      <c r="C110" s="234"/>
      <c r="D110" s="234"/>
      <c r="E110" s="234"/>
      <c r="F110" s="234"/>
      <c r="G110" s="234"/>
      <c r="H110" s="235"/>
      <c r="I110" s="1">
        <v>103</v>
      </c>
      <c r="J110" s="7"/>
      <c r="K110" s="7"/>
    </row>
    <row r="111" spans="1:11" ht="12.75">
      <c r="A111" s="233" t="s">
        <v>96</v>
      </c>
      <c r="B111" s="234"/>
      <c r="C111" s="234"/>
      <c r="D111" s="234"/>
      <c r="E111" s="234"/>
      <c r="F111" s="234"/>
      <c r="G111" s="234"/>
      <c r="H111" s="235"/>
      <c r="I111" s="1">
        <v>104</v>
      </c>
      <c r="J111" s="7"/>
      <c r="K111" s="7"/>
    </row>
    <row r="112" spans="1:11" ht="12.75">
      <c r="A112" s="233" t="s">
        <v>97</v>
      </c>
      <c r="B112" s="234"/>
      <c r="C112" s="234"/>
      <c r="D112" s="234"/>
      <c r="E112" s="234"/>
      <c r="F112" s="234"/>
      <c r="G112" s="234"/>
      <c r="H112" s="235"/>
      <c r="I112" s="1">
        <v>105</v>
      </c>
      <c r="J112" s="7">
        <v>2801548</v>
      </c>
      <c r="K112" s="7">
        <v>3094138</v>
      </c>
    </row>
    <row r="113" spans="1:11" ht="12.75">
      <c r="A113" s="236" t="s">
        <v>1</v>
      </c>
      <c r="B113" s="237"/>
      <c r="C113" s="237"/>
      <c r="D113" s="237"/>
      <c r="E113" s="237"/>
      <c r="F113" s="237"/>
      <c r="G113" s="237"/>
      <c r="H113" s="238"/>
      <c r="I113" s="1">
        <v>106</v>
      </c>
      <c r="J113" s="7">
        <v>9648846</v>
      </c>
      <c r="K113" s="7">
        <v>8797935</v>
      </c>
    </row>
    <row r="114" spans="1:13" ht="12.75">
      <c r="A114" s="239" t="s">
        <v>24</v>
      </c>
      <c r="B114" s="240"/>
      <c r="C114" s="240"/>
      <c r="D114" s="240"/>
      <c r="E114" s="240"/>
      <c r="F114" s="240"/>
      <c r="G114" s="240"/>
      <c r="H114" s="241"/>
      <c r="I114" s="122">
        <v>107</v>
      </c>
      <c r="J114" s="123">
        <f>J69+J86+J90+J100+J113</f>
        <v>623657811</v>
      </c>
      <c r="K114" s="123">
        <f>K69+K86+K90+K100+K113</f>
        <v>621014459</v>
      </c>
      <c r="L114" s="121"/>
      <c r="M114" s="121"/>
    </row>
    <row r="115" spans="1:13" ht="12.75">
      <c r="A115" s="222" t="s">
        <v>56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>
        <v>164617268</v>
      </c>
      <c r="K115" s="8">
        <v>178402206</v>
      </c>
      <c r="L115" s="121"/>
      <c r="M115" s="121"/>
    </row>
    <row r="116" spans="1:11" ht="12.75">
      <c r="A116" s="225" t="s">
        <v>303</v>
      </c>
      <c r="B116" s="226"/>
      <c r="C116" s="226"/>
      <c r="D116" s="226"/>
      <c r="E116" s="226"/>
      <c r="F116" s="226"/>
      <c r="G116" s="226"/>
      <c r="H116" s="226"/>
      <c r="I116" s="227"/>
      <c r="J116" s="227"/>
      <c r="K116" s="228"/>
    </row>
    <row r="117" spans="1:11" ht="12.75">
      <c r="A117" s="229" t="s">
        <v>181</v>
      </c>
      <c r="B117" s="230"/>
      <c r="C117" s="230"/>
      <c r="D117" s="230"/>
      <c r="E117" s="230"/>
      <c r="F117" s="230"/>
      <c r="G117" s="230"/>
      <c r="H117" s="230"/>
      <c r="I117" s="231"/>
      <c r="J117" s="231"/>
      <c r="K117" s="232"/>
    </row>
    <row r="118" spans="1:14" ht="12.75">
      <c r="A118" s="233" t="s">
        <v>7</v>
      </c>
      <c r="B118" s="234"/>
      <c r="C118" s="234"/>
      <c r="D118" s="234"/>
      <c r="E118" s="234"/>
      <c r="F118" s="234"/>
      <c r="G118" s="234"/>
      <c r="H118" s="235"/>
      <c r="I118" s="1">
        <v>109</v>
      </c>
      <c r="J118" s="7">
        <v>92577468</v>
      </c>
      <c r="K118" s="7">
        <v>91047861</v>
      </c>
      <c r="L118" s="121"/>
      <c r="M118" s="121"/>
      <c r="N118" s="121"/>
    </row>
    <row r="119" spans="1:13" ht="12.75">
      <c r="A119" s="242" t="s">
        <v>8</v>
      </c>
      <c r="B119" s="243"/>
      <c r="C119" s="243"/>
      <c r="D119" s="243"/>
      <c r="E119" s="243"/>
      <c r="F119" s="243"/>
      <c r="G119" s="243"/>
      <c r="H119" s="244"/>
      <c r="I119" s="4">
        <v>110</v>
      </c>
      <c r="J119" s="8">
        <v>-6203071</v>
      </c>
      <c r="K119" s="8">
        <v>345081</v>
      </c>
      <c r="L119" s="121"/>
      <c r="M119" s="121"/>
    </row>
    <row r="120" spans="1:11" ht="12.75">
      <c r="A120" s="245" t="s">
        <v>304</v>
      </c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  <row r="122" spans="10:11" ht="12.75">
      <c r="J122" s="121"/>
      <c r="K122" s="12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80" r:id="rId1"/>
  <rowBreaks count="1" manualBreakCount="1">
    <brk id="67" max="255" man="1"/>
  </rowBreaks>
  <ignoredErrors>
    <ignoredError sqref="J82:K82" unlockedFormula="1"/>
    <ignoredError sqref="J56:K56 J100:K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view="pageBreakPreview" zoomScale="110" zoomScaleSheetLayoutView="110" zoomScalePageLayoutView="0" workbookViewId="0" topLeftCell="A10">
      <selection activeCell="L45" sqref="L45"/>
    </sheetView>
  </sheetViews>
  <sheetFormatPr defaultColWidth="9.140625" defaultRowHeight="12.75"/>
  <cols>
    <col min="1" max="9" width="9.140625" style="46" customWidth="1"/>
    <col min="10" max="13" width="11.00390625" style="46" customWidth="1"/>
    <col min="14" max="14" width="11.28125" style="46" bestFit="1" customWidth="1"/>
    <col min="15" max="15" width="12.00390625" style="46" bestFit="1" customWidth="1"/>
    <col min="16" max="16" width="10.28125" style="46" bestFit="1" customWidth="1"/>
    <col min="17" max="16384" width="9.140625" style="46" customWidth="1"/>
  </cols>
  <sheetData>
    <row r="1" spans="1:13" ht="12.75" customHeight="1">
      <c r="A1" s="266" t="s">
        <v>335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ht="12.75" customHeight="1">
      <c r="A2" s="292" t="s">
        <v>350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</row>
    <row r="3" spans="1:13" ht="12.75" customHeight="1">
      <c r="A3" s="293" t="s">
        <v>345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</row>
    <row r="4" spans="1:13" ht="23.25">
      <c r="A4" s="290" t="s">
        <v>58</v>
      </c>
      <c r="B4" s="290"/>
      <c r="C4" s="290"/>
      <c r="D4" s="290"/>
      <c r="E4" s="290"/>
      <c r="F4" s="290"/>
      <c r="G4" s="290"/>
      <c r="H4" s="290"/>
      <c r="I4" s="51" t="s">
        <v>273</v>
      </c>
      <c r="J4" s="291" t="s">
        <v>312</v>
      </c>
      <c r="K4" s="291"/>
      <c r="L4" s="291" t="s">
        <v>313</v>
      </c>
      <c r="M4" s="291"/>
    </row>
    <row r="5" spans="1:13" ht="12.75">
      <c r="A5" s="290"/>
      <c r="B5" s="290"/>
      <c r="C5" s="290"/>
      <c r="D5" s="290"/>
      <c r="E5" s="290"/>
      <c r="F5" s="290"/>
      <c r="G5" s="290"/>
      <c r="H5" s="290"/>
      <c r="I5" s="51"/>
      <c r="J5" s="53" t="s">
        <v>307</v>
      </c>
      <c r="K5" s="53" t="s">
        <v>308</v>
      </c>
      <c r="L5" s="53" t="s">
        <v>307</v>
      </c>
      <c r="M5" s="53" t="s">
        <v>308</v>
      </c>
    </row>
    <row r="6" spans="1:13" ht="12.75">
      <c r="A6" s="291">
        <v>1</v>
      </c>
      <c r="B6" s="291"/>
      <c r="C6" s="291"/>
      <c r="D6" s="291"/>
      <c r="E6" s="291"/>
      <c r="F6" s="291"/>
      <c r="G6" s="291"/>
      <c r="H6" s="291"/>
      <c r="I6" s="55">
        <v>2</v>
      </c>
      <c r="J6" s="53">
        <v>3</v>
      </c>
      <c r="K6" s="53">
        <v>4</v>
      </c>
      <c r="L6" s="53">
        <v>5</v>
      </c>
      <c r="M6" s="53">
        <v>6</v>
      </c>
    </row>
    <row r="7" spans="1:16" ht="12.75">
      <c r="A7" s="253" t="s">
        <v>25</v>
      </c>
      <c r="B7" s="254"/>
      <c r="C7" s="254"/>
      <c r="D7" s="254"/>
      <c r="E7" s="254"/>
      <c r="F7" s="254"/>
      <c r="G7" s="254"/>
      <c r="H7" s="255"/>
      <c r="I7" s="124">
        <v>111</v>
      </c>
      <c r="J7" s="125">
        <f>SUM(J8:J9)</f>
        <v>246991273</v>
      </c>
      <c r="K7" s="125">
        <f>SUM(K8:K9)</f>
        <v>93804645</v>
      </c>
      <c r="L7" s="125">
        <f>SUM(L8:L9)</f>
        <v>276530800</v>
      </c>
      <c r="M7" s="125">
        <f>SUM(M8:M9)</f>
        <v>136300307</v>
      </c>
      <c r="N7" s="121"/>
      <c r="O7" s="121"/>
      <c r="P7" s="121"/>
    </row>
    <row r="8" spans="1:15" ht="12.75">
      <c r="A8" s="236" t="s">
        <v>151</v>
      </c>
      <c r="B8" s="237"/>
      <c r="C8" s="237"/>
      <c r="D8" s="237"/>
      <c r="E8" s="237"/>
      <c r="F8" s="237"/>
      <c r="G8" s="237"/>
      <c r="H8" s="238"/>
      <c r="I8" s="1">
        <v>112</v>
      </c>
      <c r="J8" s="128">
        <v>243122603</v>
      </c>
      <c r="K8" s="128">
        <v>92059184</v>
      </c>
      <c r="L8" s="128">
        <v>272403511</v>
      </c>
      <c r="M8" s="128">
        <v>134173168</v>
      </c>
      <c r="N8" s="121"/>
      <c r="O8" s="121"/>
    </row>
    <row r="9" spans="1:15" ht="12.75">
      <c r="A9" s="236" t="s">
        <v>102</v>
      </c>
      <c r="B9" s="237"/>
      <c r="C9" s="237"/>
      <c r="D9" s="237"/>
      <c r="E9" s="237"/>
      <c r="F9" s="237"/>
      <c r="G9" s="237"/>
      <c r="H9" s="238"/>
      <c r="I9" s="1">
        <v>113</v>
      </c>
      <c r="J9" s="128">
        <v>3868670</v>
      </c>
      <c r="K9" s="128">
        <v>1745461</v>
      </c>
      <c r="L9" s="128">
        <v>4127289</v>
      </c>
      <c r="M9" s="128">
        <v>2127139</v>
      </c>
      <c r="N9" s="121"/>
      <c r="O9" s="121"/>
    </row>
    <row r="10" spans="1:15" ht="12.75">
      <c r="A10" s="239" t="s">
        <v>11</v>
      </c>
      <c r="B10" s="240"/>
      <c r="C10" s="240"/>
      <c r="D10" s="240"/>
      <c r="E10" s="240"/>
      <c r="F10" s="240"/>
      <c r="G10" s="240"/>
      <c r="H10" s="241"/>
      <c r="I10" s="122">
        <v>114</v>
      </c>
      <c r="J10" s="123">
        <f>J11+J12+J16+J20+J21+J22+J25+J26</f>
        <v>242394631</v>
      </c>
      <c r="K10" s="123">
        <f>K11+K12+K16+K20+K21+K22+K25+K26</f>
        <v>95741352</v>
      </c>
      <c r="L10" s="123">
        <f>L11+L12+L16+L20+L21+L22+L25+L26</f>
        <v>269022943</v>
      </c>
      <c r="M10" s="123">
        <f>M11+M12+M16+M20+M21+M22+M25+M26</f>
        <v>133583314</v>
      </c>
      <c r="O10" s="121"/>
    </row>
    <row r="11" spans="1:15" ht="12.75">
      <c r="A11" s="236" t="s">
        <v>103</v>
      </c>
      <c r="B11" s="237"/>
      <c r="C11" s="237"/>
      <c r="D11" s="237"/>
      <c r="E11" s="237"/>
      <c r="F11" s="237"/>
      <c r="G11" s="237"/>
      <c r="H11" s="238"/>
      <c r="I11" s="1">
        <v>115</v>
      </c>
      <c r="J11" s="140">
        <v>-40498098</v>
      </c>
      <c r="K11" s="140">
        <v>-29998113</v>
      </c>
      <c r="L11" s="140">
        <v>-8519804</v>
      </c>
      <c r="M11" s="142">
        <v>599916</v>
      </c>
      <c r="N11" s="121"/>
      <c r="O11" s="121"/>
    </row>
    <row r="12" spans="1:15" ht="12.75">
      <c r="A12" s="239" t="s">
        <v>21</v>
      </c>
      <c r="B12" s="240"/>
      <c r="C12" s="240"/>
      <c r="D12" s="240"/>
      <c r="E12" s="240"/>
      <c r="F12" s="240"/>
      <c r="G12" s="240"/>
      <c r="H12" s="241"/>
      <c r="I12" s="122">
        <v>116</v>
      </c>
      <c r="J12" s="123">
        <f>SUM(J13:J15)</f>
        <v>200702333</v>
      </c>
      <c r="K12" s="123">
        <f>SUM(K13:K15)</f>
        <v>85355077</v>
      </c>
      <c r="L12" s="123">
        <f>SUM(L13:L15)</f>
        <v>196734000</v>
      </c>
      <c r="M12" s="123">
        <f>SUM(M13:M15)</f>
        <v>94953252</v>
      </c>
      <c r="O12" s="121"/>
    </row>
    <row r="13" spans="1:15" ht="12.75">
      <c r="A13" s="233" t="s">
        <v>145</v>
      </c>
      <c r="B13" s="234"/>
      <c r="C13" s="234"/>
      <c r="D13" s="234"/>
      <c r="E13" s="234"/>
      <c r="F13" s="234"/>
      <c r="G13" s="234"/>
      <c r="H13" s="235"/>
      <c r="I13" s="1">
        <v>117</v>
      </c>
      <c r="J13" s="7">
        <v>103161484</v>
      </c>
      <c r="K13" s="7">
        <v>52698229</v>
      </c>
      <c r="L13" s="7">
        <v>127664222</v>
      </c>
      <c r="M13" s="7">
        <v>58160483</v>
      </c>
      <c r="N13" s="121"/>
      <c r="O13" s="121"/>
    </row>
    <row r="14" spans="1:15" ht="12.75">
      <c r="A14" s="233" t="s">
        <v>146</v>
      </c>
      <c r="B14" s="234"/>
      <c r="C14" s="234"/>
      <c r="D14" s="234"/>
      <c r="E14" s="234"/>
      <c r="F14" s="234"/>
      <c r="G14" s="234"/>
      <c r="H14" s="235"/>
      <c r="I14" s="1">
        <v>118</v>
      </c>
      <c r="J14" s="7">
        <v>43252485</v>
      </c>
      <c r="K14" s="7">
        <v>11104988</v>
      </c>
      <c r="L14" s="7">
        <v>41118119</v>
      </c>
      <c r="M14" s="7">
        <v>23283776</v>
      </c>
      <c r="N14" s="121"/>
      <c r="O14" s="121"/>
    </row>
    <row r="15" spans="1:15" ht="12.75">
      <c r="A15" s="233" t="s">
        <v>60</v>
      </c>
      <c r="B15" s="234"/>
      <c r="C15" s="234"/>
      <c r="D15" s="234"/>
      <c r="E15" s="234"/>
      <c r="F15" s="234"/>
      <c r="G15" s="234"/>
      <c r="H15" s="235"/>
      <c r="I15" s="1">
        <v>119</v>
      </c>
      <c r="J15" s="7">
        <v>54288364</v>
      </c>
      <c r="K15" s="7">
        <v>21551860</v>
      </c>
      <c r="L15" s="7">
        <v>27951659</v>
      </c>
      <c r="M15" s="7">
        <v>13508993</v>
      </c>
      <c r="N15" s="121"/>
      <c r="O15" s="121"/>
    </row>
    <row r="16" spans="1:15" ht="12.75">
      <c r="A16" s="239" t="s">
        <v>22</v>
      </c>
      <c r="B16" s="240"/>
      <c r="C16" s="240"/>
      <c r="D16" s="240"/>
      <c r="E16" s="240"/>
      <c r="F16" s="240"/>
      <c r="G16" s="240"/>
      <c r="H16" s="241"/>
      <c r="I16" s="122">
        <v>120</v>
      </c>
      <c r="J16" s="123">
        <f>SUM(J17:J19)</f>
        <v>53349186</v>
      </c>
      <c r="K16" s="123">
        <f>SUM(K17:K19)</f>
        <v>26875307</v>
      </c>
      <c r="L16" s="123">
        <f>SUM(L17:L19)</f>
        <v>53406264</v>
      </c>
      <c r="M16" s="123">
        <f>SUM(M17:M19)</f>
        <v>26513768</v>
      </c>
      <c r="O16" s="121"/>
    </row>
    <row r="17" spans="1:15" ht="12.75">
      <c r="A17" s="233" t="s">
        <v>61</v>
      </c>
      <c r="B17" s="234"/>
      <c r="C17" s="234"/>
      <c r="D17" s="234"/>
      <c r="E17" s="234"/>
      <c r="F17" s="234"/>
      <c r="G17" s="234"/>
      <c r="H17" s="235"/>
      <c r="I17" s="1">
        <v>121</v>
      </c>
      <c r="J17" s="7">
        <v>34230646</v>
      </c>
      <c r="K17" s="7">
        <v>17233596</v>
      </c>
      <c r="L17" s="7">
        <v>34316456</v>
      </c>
      <c r="M17" s="7">
        <v>17027294</v>
      </c>
      <c r="N17" s="121"/>
      <c r="O17" s="121"/>
    </row>
    <row r="18" spans="1:15" ht="12.75">
      <c r="A18" s="233" t="s">
        <v>62</v>
      </c>
      <c r="B18" s="234"/>
      <c r="C18" s="234"/>
      <c r="D18" s="234"/>
      <c r="E18" s="234"/>
      <c r="F18" s="234"/>
      <c r="G18" s="234"/>
      <c r="H18" s="235"/>
      <c r="I18" s="1">
        <v>122</v>
      </c>
      <c r="J18" s="7">
        <v>11298623</v>
      </c>
      <c r="K18" s="7">
        <v>5631940</v>
      </c>
      <c r="L18" s="7">
        <v>11473189</v>
      </c>
      <c r="M18" s="7">
        <v>5710591</v>
      </c>
      <c r="N18" s="121"/>
      <c r="O18" s="121"/>
    </row>
    <row r="19" spans="1:15" ht="12.75">
      <c r="A19" s="233" t="s">
        <v>63</v>
      </c>
      <c r="B19" s="234"/>
      <c r="C19" s="234"/>
      <c r="D19" s="234"/>
      <c r="E19" s="234"/>
      <c r="F19" s="234"/>
      <c r="G19" s="234"/>
      <c r="H19" s="235"/>
      <c r="I19" s="1">
        <v>123</v>
      </c>
      <c r="J19" s="7">
        <v>7819917</v>
      </c>
      <c r="K19" s="7">
        <v>4009771</v>
      </c>
      <c r="L19" s="7">
        <v>7616619</v>
      </c>
      <c r="M19" s="7">
        <v>3775883</v>
      </c>
      <c r="N19" s="121"/>
      <c r="O19" s="121"/>
    </row>
    <row r="20" spans="1:15" ht="12.75">
      <c r="A20" s="236" t="s">
        <v>104</v>
      </c>
      <c r="B20" s="237"/>
      <c r="C20" s="237"/>
      <c r="D20" s="237"/>
      <c r="E20" s="237"/>
      <c r="F20" s="237"/>
      <c r="G20" s="237"/>
      <c r="H20" s="238"/>
      <c r="I20" s="1">
        <v>124</v>
      </c>
      <c r="J20" s="7">
        <v>13248806</v>
      </c>
      <c r="K20" s="7">
        <v>6623475</v>
      </c>
      <c r="L20" s="7">
        <v>12628729</v>
      </c>
      <c r="M20" s="7">
        <v>6290344</v>
      </c>
      <c r="N20" s="121"/>
      <c r="O20" s="121"/>
    </row>
    <row r="21" spans="1:15" ht="12.75">
      <c r="A21" s="236" t="s">
        <v>105</v>
      </c>
      <c r="B21" s="237"/>
      <c r="C21" s="237"/>
      <c r="D21" s="237"/>
      <c r="E21" s="237"/>
      <c r="F21" s="237"/>
      <c r="G21" s="237"/>
      <c r="H21" s="238"/>
      <c r="I21" s="1">
        <v>125</v>
      </c>
      <c r="J21" s="7">
        <v>12772600</v>
      </c>
      <c r="K21" s="7">
        <v>5700027</v>
      </c>
      <c r="L21" s="7">
        <v>13514519</v>
      </c>
      <c r="M21" s="7">
        <v>4502750</v>
      </c>
      <c r="N21" s="121"/>
      <c r="O21" s="121"/>
    </row>
    <row r="22" spans="1:15" ht="12.75">
      <c r="A22" s="239" t="s">
        <v>23</v>
      </c>
      <c r="B22" s="240"/>
      <c r="C22" s="240"/>
      <c r="D22" s="240"/>
      <c r="E22" s="240"/>
      <c r="F22" s="240"/>
      <c r="G22" s="240"/>
      <c r="H22" s="241"/>
      <c r="I22" s="122">
        <v>126</v>
      </c>
      <c r="J22" s="123">
        <f>SUM(J23:J24)</f>
        <v>339882</v>
      </c>
      <c r="K22" s="123">
        <f>SUM(K23:K24)</f>
        <v>339882</v>
      </c>
      <c r="L22" s="123">
        <f>SUM(L23:L24)</f>
        <v>0</v>
      </c>
      <c r="M22" s="123">
        <f>SUM(M23:M24)</f>
        <v>0</v>
      </c>
      <c r="O22" s="121"/>
    </row>
    <row r="23" spans="1:15" ht="12.75">
      <c r="A23" s="233" t="s">
        <v>136</v>
      </c>
      <c r="B23" s="234"/>
      <c r="C23" s="234"/>
      <c r="D23" s="234"/>
      <c r="E23" s="234"/>
      <c r="F23" s="234"/>
      <c r="G23" s="234"/>
      <c r="H23" s="235"/>
      <c r="I23" s="1">
        <v>127</v>
      </c>
      <c r="J23" s="128"/>
      <c r="K23" s="128"/>
      <c r="L23" s="128"/>
      <c r="M23" s="128"/>
      <c r="O23" s="121"/>
    </row>
    <row r="24" spans="1:15" ht="12.75">
      <c r="A24" s="233" t="s">
        <v>137</v>
      </c>
      <c r="B24" s="234"/>
      <c r="C24" s="234"/>
      <c r="D24" s="234"/>
      <c r="E24" s="234"/>
      <c r="F24" s="234"/>
      <c r="G24" s="234"/>
      <c r="H24" s="235"/>
      <c r="I24" s="1">
        <v>128</v>
      </c>
      <c r="J24" s="128">
        <v>339882</v>
      </c>
      <c r="K24" s="128">
        <v>339882</v>
      </c>
      <c r="L24" s="128"/>
      <c r="M24" s="128"/>
      <c r="N24" s="121"/>
      <c r="O24" s="121"/>
    </row>
    <row r="25" spans="1:15" ht="12.75">
      <c r="A25" s="236" t="s">
        <v>106</v>
      </c>
      <c r="B25" s="237"/>
      <c r="C25" s="237"/>
      <c r="D25" s="237"/>
      <c r="E25" s="237"/>
      <c r="F25" s="237"/>
      <c r="G25" s="237"/>
      <c r="H25" s="238"/>
      <c r="I25" s="1">
        <v>129</v>
      </c>
      <c r="J25" s="128"/>
      <c r="K25" s="128"/>
      <c r="L25" s="128"/>
      <c r="M25" s="128"/>
      <c r="N25" s="121"/>
      <c r="O25" s="121"/>
    </row>
    <row r="26" spans="1:15" ht="12.75">
      <c r="A26" s="236" t="s">
        <v>49</v>
      </c>
      <c r="B26" s="237"/>
      <c r="C26" s="237"/>
      <c r="D26" s="237"/>
      <c r="E26" s="237"/>
      <c r="F26" s="237"/>
      <c r="G26" s="237"/>
      <c r="H26" s="238"/>
      <c r="I26" s="1">
        <v>130</v>
      </c>
      <c r="J26" s="128">
        <v>2479922</v>
      </c>
      <c r="K26" s="128">
        <v>845697</v>
      </c>
      <c r="L26" s="128">
        <v>1259235</v>
      </c>
      <c r="M26" s="128">
        <v>723284</v>
      </c>
      <c r="N26" s="121"/>
      <c r="O26" s="121"/>
    </row>
    <row r="27" spans="1:15" ht="12.75">
      <c r="A27" s="239" t="s">
        <v>208</v>
      </c>
      <c r="B27" s="240"/>
      <c r="C27" s="240"/>
      <c r="D27" s="240"/>
      <c r="E27" s="240"/>
      <c r="F27" s="240"/>
      <c r="G27" s="240"/>
      <c r="H27" s="241"/>
      <c r="I27" s="122">
        <v>131</v>
      </c>
      <c r="J27" s="123">
        <f>SUM(J28:J32)</f>
        <v>7510393</v>
      </c>
      <c r="K27" s="123">
        <f>SUM(K28:K32)</f>
        <v>1771412</v>
      </c>
      <c r="L27" s="123">
        <f>SUM(L28:L32)</f>
        <v>5701277</v>
      </c>
      <c r="M27" s="123">
        <f>SUM(M28:M32)</f>
        <v>2293629</v>
      </c>
      <c r="O27" s="121"/>
    </row>
    <row r="28" spans="1:15" ht="12.75" customHeight="1">
      <c r="A28" s="236" t="s">
        <v>338</v>
      </c>
      <c r="B28" s="237"/>
      <c r="C28" s="237"/>
      <c r="D28" s="237"/>
      <c r="E28" s="237"/>
      <c r="F28" s="237"/>
      <c r="G28" s="237"/>
      <c r="H28" s="238"/>
      <c r="I28" s="1">
        <v>132</v>
      </c>
      <c r="J28" s="128"/>
      <c r="K28" s="136"/>
      <c r="L28" s="128"/>
      <c r="M28" s="128"/>
      <c r="O28" s="121"/>
    </row>
    <row r="29" spans="1:15" ht="12.75" customHeight="1">
      <c r="A29" s="236" t="s">
        <v>339</v>
      </c>
      <c r="B29" s="237"/>
      <c r="C29" s="237"/>
      <c r="D29" s="237"/>
      <c r="E29" s="237"/>
      <c r="F29" s="237"/>
      <c r="G29" s="237"/>
      <c r="H29" s="238"/>
      <c r="I29" s="1">
        <v>133</v>
      </c>
      <c r="J29" s="128">
        <v>7504945</v>
      </c>
      <c r="K29" s="128">
        <v>1769290</v>
      </c>
      <c r="L29" s="128">
        <v>5697987</v>
      </c>
      <c r="M29" s="128">
        <v>2291887</v>
      </c>
      <c r="N29" s="121"/>
      <c r="O29" s="121"/>
    </row>
    <row r="30" spans="1:15" ht="12.75">
      <c r="A30" s="236" t="s">
        <v>138</v>
      </c>
      <c r="B30" s="237"/>
      <c r="C30" s="237"/>
      <c r="D30" s="237"/>
      <c r="E30" s="237"/>
      <c r="F30" s="237"/>
      <c r="G30" s="237"/>
      <c r="H30" s="238"/>
      <c r="I30" s="1">
        <v>134</v>
      </c>
      <c r="J30" s="128"/>
      <c r="K30" s="128"/>
      <c r="L30" s="128"/>
      <c r="M30" s="128"/>
      <c r="O30" s="121"/>
    </row>
    <row r="31" spans="1:15" ht="12.75">
      <c r="A31" s="236" t="s">
        <v>218</v>
      </c>
      <c r="B31" s="237"/>
      <c r="C31" s="237"/>
      <c r="D31" s="237"/>
      <c r="E31" s="237"/>
      <c r="F31" s="237"/>
      <c r="G31" s="237"/>
      <c r="H31" s="238"/>
      <c r="I31" s="1">
        <v>135</v>
      </c>
      <c r="J31" s="128"/>
      <c r="K31" s="128"/>
      <c r="L31" s="128"/>
      <c r="M31" s="128"/>
      <c r="O31" s="121"/>
    </row>
    <row r="32" spans="1:15" ht="12.75">
      <c r="A32" s="236" t="s">
        <v>139</v>
      </c>
      <c r="B32" s="237"/>
      <c r="C32" s="237"/>
      <c r="D32" s="237"/>
      <c r="E32" s="237"/>
      <c r="F32" s="237"/>
      <c r="G32" s="237"/>
      <c r="H32" s="238"/>
      <c r="I32" s="1">
        <v>136</v>
      </c>
      <c r="J32" s="7">
        <v>5448</v>
      </c>
      <c r="K32" s="7">
        <v>2122</v>
      </c>
      <c r="L32" s="7">
        <v>3290</v>
      </c>
      <c r="M32" s="7">
        <v>1742</v>
      </c>
      <c r="N32" s="121"/>
      <c r="O32" s="121"/>
    </row>
    <row r="33" spans="1:15" ht="12.75">
      <c r="A33" s="239" t="s">
        <v>209</v>
      </c>
      <c r="B33" s="240"/>
      <c r="C33" s="240"/>
      <c r="D33" s="240"/>
      <c r="E33" s="240"/>
      <c r="F33" s="240"/>
      <c r="G33" s="240"/>
      <c r="H33" s="241"/>
      <c r="I33" s="122">
        <v>137</v>
      </c>
      <c r="J33" s="123">
        <f>SUM(J34:J37)</f>
        <v>9761050</v>
      </c>
      <c r="K33" s="123">
        <f>SUM(K34:K37)</f>
        <v>4445744</v>
      </c>
      <c r="L33" s="123">
        <f>SUM(L34:L37)</f>
        <v>8190588</v>
      </c>
      <c r="M33" s="123">
        <f>SUM(M34:M37)</f>
        <v>3767800</v>
      </c>
      <c r="O33" s="121"/>
    </row>
    <row r="34" spans="1:15" ht="12.75" customHeight="1">
      <c r="A34" s="236" t="s">
        <v>65</v>
      </c>
      <c r="B34" s="237"/>
      <c r="C34" s="237"/>
      <c r="D34" s="237"/>
      <c r="E34" s="237"/>
      <c r="F34" s="237"/>
      <c r="G34" s="237"/>
      <c r="H34" s="238"/>
      <c r="I34" s="1">
        <v>138</v>
      </c>
      <c r="J34" s="128"/>
      <c r="K34" s="136"/>
      <c r="L34" s="128"/>
      <c r="M34" s="128"/>
      <c r="O34" s="121"/>
    </row>
    <row r="35" spans="1:15" ht="12.75" customHeight="1">
      <c r="A35" s="236" t="s">
        <v>64</v>
      </c>
      <c r="B35" s="237"/>
      <c r="C35" s="237"/>
      <c r="D35" s="237"/>
      <c r="E35" s="237"/>
      <c r="F35" s="237"/>
      <c r="G35" s="237"/>
      <c r="H35" s="238"/>
      <c r="I35" s="1">
        <v>139</v>
      </c>
      <c r="J35" s="128">
        <v>9746618</v>
      </c>
      <c r="K35" s="128">
        <v>4431312</v>
      </c>
      <c r="L35" s="128">
        <v>8181259</v>
      </c>
      <c r="M35" s="128">
        <v>3763382</v>
      </c>
      <c r="N35" s="121"/>
      <c r="O35" s="121"/>
    </row>
    <row r="36" spans="1:15" ht="12.75">
      <c r="A36" s="236" t="s">
        <v>219</v>
      </c>
      <c r="B36" s="237"/>
      <c r="C36" s="237"/>
      <c r="D36" s="237"/>
      <c r="E36" s="237"/>
      <c r="F36" s="237"/>
      <c r="G36" s="237"/>
      <c r="H36" s="238"/>
      <c r="I36" s="1">
        <v>140</v>
      </c>
      <c r="J36" s="128"/>
      <c r="K36" s="128"/>
      <c r="L36" s="128"/>
      <c r="M36" s="128"/>
      <c r="O36" s="121"/>
    </row>
    <row r="37" spans="1:15" ht="12.75">
      <c r="A37" s="236" t="s">
        <v>66</v>
      </c>
      <c r="B37" s="237"/>
      <c r="C37" s="237"/>
      <c r="D37" s="237"/>
      <c r="E37" s="237"/>
      <c r="F37" s="237"/>
      <c r="G37" s="237"/>
      <c r="H37" s="238"/>
      <c r="I37" s="1">
        <v>141</v>
      </c>
      <c r="J37" s="128">
        <v>14432</v>
      </c>
      <c r="K37" s="128">
        <v>14432</v>
      </c>
      <c r="L37" s="128">
        <v>9329</v>
      </c>
      <c r="M37" s="128">
        <v>4418</v>
      </c>
      <c r="N37" s="121"/>
      <c r="O37" s="121"/>
    </row>
    <row r="38" spans="1:13" ht="12.75">
      <c r="A38" s="236" t="s">
        <v>190</v>
      </c>
      <c r="B38" s="237"/>
      <c r="C38" s="237"/>
      <c r="D38" s="237"/>
      <c r="E38" s="237"/>
      <c r="F38" s="237"/>
      <c r="G38" s="237"/>
      <c r="H38" s="238"/>
      <c r="I38" s="1">
        <v>142</v>
      </c>
      <c r="J38" s="7"/>
      <c r="K38" s="7"/>
      <c r="L38" s="128"/>
      <c r="M38" s="136"/>
    </row>
    <row r="39" spans="1:13" ht="12.75">
      <c r="A39" s="236" t="s">
        <v>191</v>
      </c>
      <c r="B39" s="237"/>
      <c r="C39" s="237"/>
      <c r="D39" s="237"/>
      <c r="E39" s="237"/>
      <c r="F39" s="237"/>
      <c r="G39" s="237"/>
      <c r="H39" s="238"/>
      <c r="I39" s="1">
        <v>143</v>
      </c>
      <c r="J39" s="7"/>
      <c r="K39" s="7"/>
      <c r="L39" s="128"/>
      <c r="M39" s="136"/>
    </row>
    <row r="40" spans="1:13" ht="12.75">
      <c r="A40" s="236" t="s">
        <v>220</v>
      </c>
      <c r="B40" s="237"/>
      <c r="C40" s="237"/>
      <c r="D40" s="237"/>
      <c r="E40" s="237"/>
      <c r="F40" s="237"/>
      <c r="G40" s="237"/>
      <c r="H40" s="238"/>
      <c r="I40" s="1">
        <v>144</v>
      </c>
      <c r="J40" s="7"/>
      <c r="K40" s="7"/>
      <c r="L40" s="128"/>
      <c r="M40" s="136"/>
    </row>
    <row r="41" spans="1:13" ht="12.75">
      <c r="A41" s="284" t="s">
        <v>221</v>
      </c>
      <c r="B41" s="285"/>
      <c r="C41" s="285"/>
      <c r="D41" s="285"/>
      <c r="E41" s="285"/>
      <c r="F41" s="285"/>
      <c r="G41" s="285"/>
      <c r="H41" s="286"/>
      <c r="I41" s="127">
        <v>145</v>
      </c>
      <c r="J41" s="7"/>
      <c r="K41" s="7"/>
      <c r="L41" s="128"/>
      <c r="M41" s="136"/>
    </row>
    <row r="42" spans="1:13" ht="12.75">
      <c r="A42" s="239" t="s">
        <v>210</v>
      </c>
      <c r="B42" s="240"/>
      <c r="C42" s="240"/>
      <c r="D42" s="240"/>
      <c r="E42" s="240"/>
      <c r="F42" s="240"/>
      <c r="G42" s="240"/>
      <c r="H42" s="241"/>
      <c r="I42" s="122">
        <v>146</v>
      </c>
      <c r="J42" s="123">
        <f>J7+J27+J38+J40</f>
        <v>254501666</v>
      </c>
      <c r="K42" s="123">
        <f>K7+K27+K38+K40</f>
        <v>95576057</v>
      </c>
      <c r="L42" s="123">
        <f>L7+L27+L38+L40</f>
        <v>282232077</v>
      </c>
      <c r="M42" s="123">
        <f>M7+M27+M38+M40</f>
        <v>138593936</v>
      </c>
    </row>
    <row r="43" spans="1:15" ht="12.75">
      <c r="A43" s="239" t="s">
        <v>211</v>
      </c>
      <c r="B43" s="240"/>
      <c r="C43" s="240"/>
      <c r="D43" s="240"/>
      <c r="E43" s="240"/>
      <c r="F43" s="240"/>
      <c r="G43" s="240"/>
      <c r="H43" s="241"/>
      <c r="I43" s="122">
        <v>147</v>
      </c>
      <c r="J43" s="123">
        <f>J10+J33+J39+J41</f>
        <v>252155681</v>
      </c>
      <c r="K43" s="123">
        <f>K10+K33+K39+K41</f>
        <v>100187096</v>
      </c>
      <c r="L43" s="123">
        <f>L10+L33+L39+L41</f>
        <v>277213531</v>
      </c>
      <c r="M43" s="123">
        <f>M10+M33+M39+M41</f>
        <v>137351114</v>
      </c>
      <c r="O43" s="121"/>
    </row>
    <row r="44" spans="1:14" ht="12.75">
      <c r="A44" s="239" t="s">
        <v>230</v>
      </c>
      <c r="B44" s="240"/>
      <c r="C44" s="240"/>
      <c r="D44" s="240"/>
      <c r="E44" s="240"/>
      <c r="F44" s="240"/>
      <c r="G44" s="240"/>
      <c r="H44" s="241"/>
      <c r="I44" s="122">
        <v>148</v>
      </c>
      <c r="J44" s="123">
        <f>J42-J43</f>
        <v>2345985</v>
      </c>
      <c r="K44" s="123">
        <f>K42-K43</f>
        <v>-4611039</v>
      </c>
      <c r="L44" s="123">
        <f>L42-L43</f>
        <v>5018546</v>
      </c>
      <c r="M44" s="123">
        <f>M42-M43</f>
        <v>1242822</v>
      </c>
      <c r="N44" s="121"/>
    </row>
    <row r="45" spans="1:15" ht="12.75">
      <c r="A45" s="247" t="s">
        <v>213</v>
      </c>
      <c r="B45" s="248"/>
      <c r="C45" s="248"/>
      <c r="D45" s="248"/>
      <c r="E45" s="248"/>
      <c r="F45" s="248"/>
      <c r="G45" s="248"/>
      <c r="H45" s="249"/>
      <c r="I45" s="1">
        <v>149</v>
      </c>
      <c r="J45" s="47">
        <f>IF(J42&gt;J43,J42-J43,0)</f>
        <v>2345985</v>
      </c>
      <c r="K45" s="47">
        <f>IF(K42&gt;K43,K42-K43,0)</f>
        <v>0</v>
      </c>
      <c r="L45" s="136">
        <f>IF(L42&gt;L43,L42-L43,0)</f>
        <v>5018546</v>
      </c>
      <c r="M45" s="136">
        <f>IF(M42&gt;M43,M42-M43,0)</f>
        <v>1242822</v>
      </c>
      <c r="O45" s="121"/>
    </row>
    <row r="46" spans="1:13" ht="12.75">
      <c r="A46" s="247" t="s">
        <v>214</v>
      </c>
      <c r="B46" s="248"/>
      <c r="C46" s="248"/>
      <c r="D46" s="248"/>
      <c r="E46" s="248"/>
      <c r="F46" s="248"/>
      <c r="G46" s="248"/>
      <c r="H46" s="249"/>
      <c r="I46" s="1">
        <v>150</v>
      </c>
      <c r="J46" s="47">
        <f>IF(J43&gt;J42,J43-J42,0)</f>
        <v>0</v>
      </c>
      <c r="K46" s="47">
        <f>IF(K43&gt;K42,K43-K42,0)</f>
        <v>4611039</v>
      </c>
      <c r="L46" s="136">
        <f>IF(L43&gt;L42,L43-L42,0)</f>
        <v>0</v>
      </c>
      <c r="M46" s="136">
        <f>IF(M43&gt;M42,M43-M42,0)</f>
        <v>0</v>
      </c>
    </row>
    <row r="47" spans="1:13" ht="12.75">
      <c r="A47" s="284" t="s">
        <v>212</v>
      </c>
      <c r="B47" s="285"/>
      <c r="C47" s="285"/>
      <c r="D47" s="285"/>
      <c r="E47" s="285"/>
      <c r="F47" s="285"/>
      <c r="G47" s="285"/>
      <c r="H47" s="286"/>
      <c r="I47" s="127">
        <v>151</v>
      </c>
      <c r="J47" s="128"/>
      <c r="K47" s="128"/>
      <c r="L47" s="128"/>
      <c r="M47" s="128"/>
    </row>
    <row r="48" spans="1:13" ht="12.75">
      <c r="A48" s="239" t="s">
        <v>231</v>
      </c>
      <c r="B48" s="240"/>
      <c r="C48" s="240"/>
      <c r="D48" s="240"/>
      <c r="E48" s="240"/>
      <c r="F48" s="240"/>
      <c r="G48" s="240"/>
      <c r="H48" s="241"/>
      <c r="I48" s="122">
        <v>152</v>
      </c>
      <c r="J48" s="123">
        <f>J44-J47</f>
        <v>2345985</v>
      </c>
      <c r="K48" s="123">
        <f>K44-K47</f>
        <v>-4611039</v>
      </c>
      <c r="L48" s="123">
        <f>L44-L47</f>
        <v>5018546</v>
      </c>
      <c r="M48" s="123">
        <f>M44-M47</f>
        <v>1242822</v>
      </c>
    </row>
    <row r="49" spans="1:13" ht="12.75">
      <c r="A49" s="247" t="s">
        <v>187</v>
      </c>
      <c r="B49" s="248"/>
      <c r="C49" s="248"/>
      <c r="D49" s="248"/>
      <c r="E49" s="248"/>
      <c r="F49" s="248"/>
      <c r="G49" s="248"/>
      <c r="H49" s="249"/>
      <c r="I49" s="1">
        <v>153</v>
      </c>
      <c r="J49" s="47">
        <f>IF(J48&gt;0,J48,0)</f>
        <v>2345985</v>
      </c>
      <c r="K49" s="47">
        <f>IF(K48&gt;0,K48,0)</f>
        <v>0</v>
      </c>
      <c r="L49" s="47">
        <f>IF(L48&gt;0,L48,0)</f>
        <v>5018546</v>
      </c>
      <c r="M49" s="47">
        <f>IF(M48&gt;0,M48,0)</f>
        <v>1242822</v>
      </c>
    </row>
    <row r="50" spans="1:14" ht="12.75">
      <c r="A50" s="287" t="s">
        <v>215</v>
      </c>
      <c r="B50" s="288"/>
      <c r="C50" s="288"/>
      <c r="D50" s="288"/>
      <c r="E50" s="288"/>
      <c r="F50" s="288"/>
      <c r="G50" s="288"/>
      <c r="H50" s="289"/>
      <c r="I50" s="2">
        <v>154</v>
      </c>
      <c r="J50" s="54">
        <f>IF(J48&lt;0,-J48,0)</f>
        <v>0</v>
      </c>
      <c r="K50" s="54">
        <f>IF(K48&lt;0,-K48,0)</f>
        <v>4611039</v>
      </c>
      <c r="L50" s="137">
        <f>IF(L48&lt;0,-L48,0)</f>
        <v>0</v>
      </c>
      <c r="M50" s="137">
        <f>IF(M48&lt;0,-M48,0)</f>
        <v>0</v>
      </c>
      <c r="N50" s="121"/>
    </row>
    <row r="51" spans="1:13" ht="12.75" customHeight="1">
      <c r="A51" s="225" t="s">
        <v>305</v>
      </c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</row>
    <row r="52" spans="1:13" ht="12.75" customHeight="1">
      <c r="A52" s="229" t="s">
        <v>182</v>
      </c>
      <c r="B52" s="230"/>
      <c r="C52" s="230"/>
      <c r="D52" s="230"/>
      <c r="E52" s="230"/>
      <c r="F52" s="230"/>
      <c r="G52" s="230"/>
      <c r="H52" s="230"/>
      <c r="I52" s="48"/>
      <c r="J52" s="138"/>
      <c r="K52" s="138"/>
      <c r="L52" s="138"/>
      <c r="M52" s="141"/>
    </row>
    <row r="53" spans="1:15" ht="12.75">
      <c r="A53" s="281" t="s">
        <v>228</v>
      </c>
      <c r="B53" s="282"/>
      <c r="C53" s="282"/>
      <c r="D53" s="282"/>
      <c r="E53" s="282"/>
      <c r="F53" s="282"/>
      <c r="G53" s="282"/>
      <c r="H53" s="283"/>
      <c r="I53" s="1">
        <v>155</v>
      </c>
      <c r="J53" s="7"/>
      <c r="K53" s="7"/>
      <c r="L53" s="7"/>
      <c r="M53" s="7"/>
      <c r="N53" s="121"/>
      <c r="O53" s="121"/>
    </row>
    <row r="54" spans="1:14" ht="12.75">
      <c r="A54" s="281" t="s">
        <v>229</v>
      </c>
      <c r="B54" s="282"/>
      <c r="C54" s="282"/>
      <c r="D54" s="282"/>
      <c r="E54" s="282"/>
      <c r="F54" s="282"/>
      <c r="G54" s="282"/>
      <c r="H54" s="283"/>
      <c r="I54" s="1">
        <v>156</v>
      </c>
      <c r="J54" s="8"/>
      <c r="K54" s="8"/>
      <c r="L54" s="8"/>
      <c r="M54" s="8"/>
      <c r="N54" s="121"/>
    </row>
    <row r="55" spans="1:13" ht="12.75" customHeight="1">
      <c r="A55" s="225" t="s">
        <v>184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</row>
    <row r="56" spans="1:13" ht="12.75">
      <c r="A56" s="253" t="s">
        <v>199</v>
      </c>
      <c r="B56" s="254"/>
      <c r="C56" s="254"/>
      <c r="D56" s="254"/>
      <c r="E56" s="254"/>
      <c r="F56" s="254"/>
      <c r="G56" s="254"/>
      <c r="H56" s="255"/>
      <c r="I56" s="129">
        <v>157</v>
      </c>
      <c r="J56" s="130">
        <f>J48</f>
        <v>2345985</v>
      </c>
      <c r="K56" s="130">
        <f>K48</f>
        <v>-4611039</v>
      </c>
      <c r="L56" s="131">
        <f>L48</f>
        <v>5018546</v>
      </c>
      <c r="M56" s="131">
        <f>M48</f>
        <v>1242822</v>
      </c>
    </row>
    <row r="57" spans="1:13" ht="12.75">
      <c r="A57" s="239" t="s">
        <v>216</v>
      </c>
      <c r="B57" s="240"/>
      <c r="C57" s="240"/>
      <c r="D57" s="240"/>
      <c r="E57" s="240"/>
      <c r="F57" s="240"/>
      <c r="G57" s="240"/>
      <c r="H57" s="241"/>
      <c r="I57" s="122">
        <v>158</v>
      </c>
      <c r="J57" s="123">
        <f>SUM(J58:J64)</f>
        <v>0</v>
      </c>
      <c r="K57" s="123">
        <f>SUM(K58:K64)</f>
        <v>0</v>
      </c>
      <c r="L57" s="123">
        <f>SUM(L58:L64)</f>
        <v>0</v>
      </c>
      <c r="M57" s="123">
        <f>SUM(M58:M64)</f>
        <v>0</v>
      </c>
    </row>
    <row r="58" spans="1:13" ht="12.75">
      <c r="A58" s="236" t="s">
        <v>222</v>
      </c>
      <c r="B58" s="237"/>
      <c r="C58" s="237"/>
      <c r="D58" s="237"/>
      <c r="E58" s="237"/>
      <c r="F58" s="237"/>
      <c r="G58" s="237"/>
      <c r="H58" s="238"/>
      <c r="I58" s="1">
        <v>159</v>
      </c>
      <c r="J58" s="7"/>
      <c r="K58" s="7"/>
      <c r="L58" s="7"/>
      <c r="M58" s="7"/>
    </row>
    <row r="59" spans="1:13" ht="12.75">
      <c r="A59" s="236" t="s">
        <v>223</v>
      </c>
      <c r="B59" s="237"/>
      <c r="C59" s="237"/>
      <c r="D59" s="237"/>
      <c r="E59" s="237"/>
      <c r="F59" s="237"/>
      <c r="G59" s="237"/>
      <c r="H59" s="238"/>
      <c r="I59" s="1">
        <v>160</v>
      </c>
      <c r="J59" s="7"/>
      <c r="K59" s="7"/>
      <c r="L59" s="7"/>
      <c r="M59" s="7"/>
    </row>
    <row r="60" spans="1:13" ht="12.75">
      <c r="A60" s="236" t="s">
        <v>44</v>
      </c>
      <c r="B60" s="237"/>
      <c r="C60" s="237"/>
      <c r="D60" s="237"/>
      <c r="E60" s="237"/>
      <c r="F60" s="237"/>
      <c r="G60" s="237"/>
      <c r="H60" s="238"/>
      <c r="I60" s="1">
        <v>161</v>
      </c>
      <c r="J60" s="7"/>
      <c r="K60" s="7"/>
      <c r="L60" s="7"/>
      <c r="M60" s="7"/>
    </row>
    <row r="61" spans="1:13" ht="12.75">
      <c r="A61" s="236" t="s">
        <v>224</v>
      </c>
      <c r="B61" s="237"/>
      <c r="C61" s="237"/>
      <c r="D61" s="237"/>
      <c r="E61" s="237"/>
      <c r="F61" s="237"/>
      <c r="G61" s="237"/>
      <c r="H61" s="238"/>
      <c r="I61" s="1">
        <v>162</v>
      </c>
      <c r="J61" s="7"/>
      <c r="K61" s="7"/>
      <c r="L61" s="7"/>
      <c r="M61" s="7"/>
    </row>
    <row r="62" spans="1:13" ht="12.75">
      <c r="A62" s="236" t="s">
        <v>225</v>
      </c>
      <c r="B62" s="237"/>
      <c r="C62" s="237"/>
      <c r="D62" s="237"/>
      <c r="E62" s="237"/>
      <c r="F62" s="237"/>
      <c r="G62" s="237"/>
      <c r="H62" s="238"/>
      <c r="I62" s="1">
        <v>163</v>
      </c>
      <c r="J62" s="7"/>
      <c r="K62" s="7"/>
      <c r="L62" s="7"/>
      <c r="M62" s="7"/>
    </row>
    <row r="63" spans="1:13" ht="12.75">
      <c r="A63" s="236" t="s">
        <v>226</v>
      </c>
      <c r="B63" s="237"/>
      <c r="C63" s="237"/>
      <c r="D63" s="237"/>
      <c r="E63" s="237"/>
      <c r="F63" s="237"/>
      <c r="G63" s="237"/>
      <c r="H63" s="238"/>
      <c r="I63" s="1">
        <v>164</v>
      </c>
      <c r="J63" s="7"/>
      <c r="K63" s="7"/>
      <c r="L63" s="7"/>
      <c r="M63" s="7"/>
    </row>
    <row r="64" spans="1:13" ht="12.75">
      <c r="A64" s="236" t="s">
        <v>227</v>
      </c>
      <c r="B64" s="237"/>
      <c r="C64" s="237"/>
      <c r="D64" s="237"/>
      <c r="E64" s="237"/>
      <c r="F64" s="237"/>
      <c r="G64" s="237"/>
      <c r="H64" s="238"/>
      <c r="I64" s="1">
        <v>165</v>
      </c>
      <c r="J64" s="7"/>
      <c r="K64" s="7"/>
      <c r="L64" s="7"/>
      <c r="M64" s="7"/>
    </row>
    <row r="65" spans="1:13" ht="12.75">
      <c r="A65" s="236" t="s">
        <v>217</v>
      </c>
      <c r="B65" s="237"/>
      <c r="C65" s="237"/>
      <c r="D65" s="237"/>
      <c r="E65" s="237"/>
      <c r="F65" s="237"/>
      <c r="G65" s="237"/>
      <c r="H65" s="238"/>
      <c r="I65" s="1">
        <v>166</v>
      </c>
      <c r="J65" s="7"/>
      <c r="K65" s="7"/>
      <c r="L65" s="7"/>
      <c r="M65" s="7"/>
    </row>
    <row r="66" spans="1:13" ht="12.75">
      <c r="A66" s="239" t="s">
        <v>188</v>
      </c>
      <c r="B66" s="240"/>
      <c r="C66" s="240"/>
      <c r="D66" s="240"/>
      <c r="E66" s="240"/>
      <c r="F66" s="240"/>
      <c r="G66" s="240"/>
      <c r="H66" s="241"/>
      <c r="I66" s="122">
        <v>167</v>
      </c>
      <c r="J66" s="123">
        <f>J57-J65</f>
        <v>0</v>
      </c>
      <c r="K66" s="123">
        <f>K57-K65</f>
        <v>0</v>
      </c>
      <c r="L66" s="123">
        <f>L57-L65</f>
        <v>0</v>
      </c>
      <c r="M66" s="123">
        <v>0</v>
      </c>
    </row>
    <row r="67" spans="1:13" ht="12.75">
      <c r="A67" s="239" t="s">
        <v>189</v>
      </c>
      <c r="B67" s="240"/>
      <c r="C67" s="240"/>
      <c r="D67" s="240"/>
      <c r="E67" s="240"/>
      <c r="F67" s="240"/>
      <c r="G67" s="240"/>
      <c r="H67" s="241"/>
      <c r="I67" s="122">
        <v>168</v>
      </c>
      <c r="J67" s="132">
        <f>J56+J66</f>
        <v>2345985</v>
      </c>
      <c r="K67" s="132">
        <f>K56+K66</f>
        <v>-4611039</v>
      </c>
      <c r="L67" s="132">
        <f>L56+L66</f>
        <v>5018546</v>
      </c>
      <c r="M67" s="132">
        <f>M56+M66</f>
        <v>1242822</v>
      </c>
    </row>
    <row r="68" spans="1:13" ht="12.75" customHeight="1">
      <c r="A68" s="277" t="s">
        <v>306</v>
      </c>
      <c r="B68" s="278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</row>
    <row r="69" spans="1:13" ht="12.75" customHeight="1">
      <c r="A69" s="279" t="s">
        <v>183</v>
      </c>
      <c r="B69" s="280"/>
      <c r="C69" s="280"/>
      <c r="D69" s="280"/>
      <c r="E69" s="280"/>
      <c r="F69" s="280"/>
      <c r="G69" s="280"/>
      <c r="H69" s="280"/>
      <c r="I69" s="280"/>
      <c r="J69" s="280"/>
      <c r="K69" s="280"/>
      <c r="L69" s="280"/>
      <c r="M69" s="280"/>
    </row>
    <row r="70" spans="1:14" ht="12.75">
      <c r="A70" s="281" t="s">
        <v>228</v>
      </c>
      <c r="B70" s="282"/>
      <c r="C70" s="282"/>
      <c r="D70" s="282"/>
      <c r="E70" s="282"/>
      <c r="F70" s="282"/>
      <c r="G70" s="282"/>
      <c r="H70" s="283"/>
      <c r="I70" s="1">
        <v>169</v>
      </c>
      <c r="J70" s="7">
        <v>2599301</v>
      </c>
      <c r="K70" s="7">
        <v>-4425430</v>
      </c>
      <c r="L70" s="7">
        <v>5018141</v>
      </c>
      <c r="M70" s="7">
        <v>1100252</v>
      </c>
      <c r="N70" s="121"/>
    </row>
    <row r="71" spans="1:15" ht="12.75">
      <c r="A71" s="274" t="s">
        <v>229</v>
      </c>
      <c r="B71" s="275"/>
      <c r="C71" s="275"/>
      <c r="D71" s="275"/>
      <c r="E71" s="275"/>
      <c r="F71" s="275"/>
      <c r="G71" s="275"/>
      <c r="H71" s="276"/>
      <c r="I71" s="4">
        <v>170</v>
      </c>
      <c r="J71" s="8">
        <v>-253316.09959999984</v>
      </c>
      <c r="K71" s="8">
        <v>-185609</v>
      </c>
      <c r="L71" s="8">
        <v>405</v>
      </c>
      <c r="M71" s="8">
        <v>142570.12449999969</v>
      </c>
      <c r="O71" s="121"/>
    </row>
    <row r="72" spans="10:13" ht="12.75">
      <c r="J72" s="121"/>
      <c r="L72" s="121"/>
      <c r="M72" s="121"/>
    </row>
    <row r="73" ht="12.75">
      <c r="L73" s="121"/>
    </row>
  </sheetData>
  <sheetProtection/>
  <mergeCells count="73">
    <mergeCell ref="A1:M1"/>
    <mergeCell ref="A2:M2"/>
    <mergeCell ref="A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1:H71"/>
    <mergeCell ref="A65:H65"/>
    <mergeCell ref="A66:H66"/>
    <mergeCell ref="A67:H67"/>
    <mergeCell ref="A68:M68"/>
    <mergeCell ref="A69:M69"/>
    <mergeCell ref="A70:H70"/>
  </mergeCells>
  <dataValidations count="2">
    <dataValidation type="whole" operator="notEqual" allowBlank="1" showInputMessage="1" showErrorMessage="1" errorTitle="Pogrešan unos" error="Mogu se unijeti samo cjelobrojne vrijednosti." sqref="J56:K56 J47:M47 J53:M54 L56:M57 K58:L65 J57:J67 K57 K66:M67 J70:M7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42:L46 L12:L41 J7:M10 J12:J41 K12:K37 M12:M46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0" r:id="rId1"/>
  <rowBreaks count="1" manualBreakCount="1">
    <brk id="50" max="255" man="1"/>
  </rowBreaks>
  <ignoredErrors>
    <ignoredError sqref="L16 L22 J16:K16" formulaRange="1"/>
    <ignoredError sqref="J56:M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view="pageBreakPreview" zoomScale="110" zoomScaleSheetLayoutView="110" zoomScalePageLayoutView="0" workbookViewId="0" topLeftCell="A1">
      <selection activeCell="L46" sqref="L46"/>
    </sheetView>
  </sheetViews>
  <sheetFormatPr defaultColWidth="9.140625" defaultRowHeight="12.75"/>
  <cols>
    <col min="1" max="7" width="9.140625" style="46" customWidth="1"/>
    <col min="8" max="8" width="8.140625" style="46" customWidth="1"/>
    <col min="9" max="9" width="9.140625" style="46" customWidth="1"/>
    <col min="10" max="11" width="11.8515625" style="46" customWidth="1"/>
    <col min="12" max="12" width="11.28125" style="46" bestFit="1" customWidth="1"/>
    <col min="13" max="16384" width="9.140625" style="46" customWidth="1"/>
  </cols>
  <sheetData>
    <row r="1" spans="1:11" ht="12.75" customHeight="1">
      <c r="A1" s="302" t="s">
        <v>336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12.75" customHeight="1">
      <c r="A2" s="303" t="s">
        <v>350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3" spans="1:11" ht="12.75" customHeight="1">
      <c r="A3" s="299" t="s">
        <v>345</v>
      </c>
      <c r="B3" s="300"/>
      <c r="C3" s="300"/>
      <c r="D3" s="300"/>
      <c r="E3" s="300"/>
      <c r="F3" s="300"/>
      <c r="G3" s="300"/>
      <c r="H3" s="300"/>
      <c r="I3" s="300"/>
      <c r="J3" s="300"/>
      <c r="K3" s="301"/>
    </row>
    <row r="4" spans="1:11" ht="23.25">
      <c r="A4" s="304" t="s">
        <v>58</v>
      </c>
      <c r="B4" s="304"/>
      <c r="C4" s="304"/>
      <c r="D4" s="304"/>
      <c r="E4" s="304"/>
      <c r="F4" s="304"/>
      <c r="G4" s="304"/>
      <c r="H4" s="304"/>
      <c r="I4" s="58" t="s">
        <v>273</v>
      </c>
      <c r="J4" s="59" t="s">
        <v>312</v>
      </c>
      <c r="K4" s="59" t="s">
        <v>313</v>
      </c>
    </row>
    <row r="5" spans="1:11" ht="12.75">
      <c r="A5" s="298">
        <v>1</v>
      </c>
      <c r="B5" s="298"/>
      <c r="C5" s="298"/>
      <c r="D5" s="298"/>
      <c r="E5" s="298"/>
      <c r="F5" s="298"/>
      <c r="G5" s="298"/>
      <c r="H5" s="298"/>
      <c r="I5" s="60">
        <v>2</v>
      </c>
      <c r="J5" s="61" t="s">
        <v>276</v>
      </c>
      <c r="K5" s="61" t="s">
        <v>277</v>
      </c>
    </row>
    <row r="6" spans="1:11" ht="12.75">
      <c r="A6" s="225" t="s">
        <v>152</v>
      </c>
      <c r="B6" s="226"/>
      <c r="C6" s="226"/>
      <c r="D6" s="226"/>
      <c r="E6" s="226"/>
      <c r="F6" s="226"/>
      <c r="G6" s="226"/>
      <c r="H6" s="226"/>
      <c r="I6" s="296"/>
      <c r="J6" s="296"/>
      <c r="K6" s="297"/>
    </row>
    <row r="7" spans="1:11" ht="12.75">
      <c r="A7" s="233" t="s">
        <v>39</v>
      </c>
      <c r="B7" s="234"/>
      <c r="C7" s="234"/>
      <c r="D7" s="234"/>
      <c r="E7" s="234"/>
      <c r="F7" s="234"/>
      <c r="G7" s="234"/>
      <c r="H7" s="234"/>
      <c r="I7" s="1">
        <v>1</v>
      </c>
      <c r="J7" s="7">
        <v>-32360212</v>
      </c>
      <c r="K7" s="7">
        <v>5018546</v>
      </c>
    </row>
    <row r="8" spans="1:11" ht="12.75">
      <c r="A8" s="233" t="s">
        <v>40</v>
      </c>
      <c r="B8" s="234"/>
      <c r="C8" s="234"/>
      <c r="D8" s="234"/>
      <c r="E8" s="234"/>
      <c r="F8" s="234"/>
      <c r="G8" s="234"/>
      <c r="H8" s="234"/>
      <c r="I8" s="1">
        <v>2</v>
      </c>
      <c r="J8" s="7">
        <v>25788581</v>
      </c>
      <c r="K8" s="7">
        <v>12628729</v>
      </c>
    </row>
    <row r="9" spans="1:12" ht="12.75">
      <c r="A9" s="233" t="s">
        <v>41</v>
      </c>
      <c r="B9" s="234"/>
      <c r="C9" s="234"/>
      <c r="D9" s="234"/>
      <c r="E9" s="234"/>
      <c r="F9" s="234"/>
      <c r="G9" s="234"/>
      <c r="H9" s="234"/>
      <c r="I9" s="1">
        <v>3</v>
      </c>
      <c r="J9" s="7"/>
      <c r="K9" s="7">
        <v>20588002</v>
      </c>
      <c r="L9" s="121"/>
    </row>
    <row r="10" spans="1:11" ht="12.75">
      <c r="A10" s="233" t="s">
        <v>42</v>
      </c>
      <c r="B10" s="234"/>
      <c r="C10" s="234"/>
      <c r="D10" s="234"/>
      <c r="E10" s="234"/>
      <c r="F10" s="234"/>
      <c r="G10" s="234"/>
      <c r="H10" s="234"/>
      <c r="I10" s="1">
        <v>4</v>
      </c>
      <c r="J10" s="7">
        <v>10826912.669999957</v>
      </c>
      <c r="K10" s="7"/>
    </row>
    <row r="11" spans="1:11" ht="12.75">
      <c r="A11" s="233" t="s">
        <v>43</v>
      </c>
      <c r="B11" s="234"/>
      <c r="C11" s="234"/>
      <c r="D11" s="234"/>
      <c r="E11" s="234"/>
      <c r="F11" s="234"/>
      <c r="G11" s="234"/>
      <c r="H11" s="234"/>
      <c r="I11" s="1">
        <v>5</v>
      </c>
      <c r="J11" s="7">
        <v>15207449</v>
      </c>
      <c r="K11" s="7"/>
    </row>
    <row r="12" spans="1:11" ht="12.75">
      <c r="A12" s="233" t="s">
        <v>50</v>
      </c>
      <c r="B12" s="234"/>
      <c r="C12" s="234"/>
      <c r="D12" s="234"/>
      <c r="E12" s="234"/>
      <c r="F12" s="234"/>
      <c r="G12" s="234"/>
      <c r="H12" s="234"/>
      <c r="I12" s="1">
        <v>6</v>
      </c>
      <c r="J12" s="7">
        <v>12291050</v>
      </c>
      <c r="K12" s="7">
        <v>8789686</v>
      </c>
    </row>
    <row r="13" spans="1:11" ht="12.75">
      <c r="A13" s="239" t="s">
        <v>153</v>
      </c>
      <c r="B13" s="240"/>
      <c r="C13" s="240"/>
      <c r="D13" s="240"/>
      <c r="E13" s="240"/>
      <c r="F13" s="240"/>
      <c r="G13" s="240"/>
      <c r="H13" s="240"/>
      <c r="I13" s="122">
        <v>7</v>
      </c>
      <c r="J13" s="133">
        <f>SUM(J7:J12)</f>
        <v>31753780.669999957</v>
      </c>
      <c r="K13" s="123">
        <f>SUM(K7:K12)</f>
        <v>47024963</v>
      </c>
    </row>
    <row r="14" spans="1:11" ht="12.75">
      <c r="A14" s="233" t="s">
        <v>51</v>
      </c>
      <c r="B14" s="234"/>
      <c r="C14" s="234"/>
      <c r="D14" s="234"/>
      <c r="E14" s="234"/>
      <c r="F14" s="234"/>
      <c r="G14" s="234"/>
      <c r="H14" s="234"/>
      <c r="I14" s="1">
        <v>8</v>
      </c>
      <c r="J14" s="7">
        <v>29989177</v>
      </c>
      <c r="K14" s="7"/>
    </row>
    <row r="15" spans="1:12" ht="12.75">
      <c r="A15" s="233" t="s">
        <v>52</v>
      </c>
      <c r="B15" s="234"/>
      <c r="C15" s="234"/>
      <c r="D15" s="234"/>
      <c r="E15" s="234"/>
      <c r="F15" s="234"/>
      <c r="G15" s="234"/>
      <c r="H15" s="234"/>
      <c r="I15" s="1">
        <v>9</v>
      </c>
      <c r="J15" s="7"/>
      <c r="K15" s="7">
        <v>11168207</v>
      </c>
      <c r="L15" s="121"/>
    </row>
    <row r="16" spans="1:12" ht="12.75">
      <c r="A16" s="233" t="s">
        <v>53</v>
      </c>
      <c r="B16" s="234"/>
      <c r="C16" s="234"/>
      <c r="D16" s="234"/>
      <c r="E16" s="234"/>
      <c r="F16" s="234"/>
      <c r="G16" s="234"/>
      <c r="H16" s="234"/>
      <c r="I16" s="1">
        <v>10</v>
      </c>
      <c r="J16" s="7"/>
      <c r="K16" s="7">
        <v>12692910</v>
      </c>
      <c r="L16" s="121"/>
    </row>
    <row r="17" spans="1:12" ht="12.75">
      <c r="A17" s="233" t="s">
        <v>54</v>
      </c>
      <c r="B17" s="234"/>
      <c r="C17" s="234"/>
      <c r="D17" s="234"/>
      <c r="E17" s="234"/>
      <c r="F17" s="234"/>
      <c r="G17" s="234"/>
      <c r="H17" s="234"/>
      <c r="I17" s="1">
        <v>11</v>
      </c>
      <c r="J17" s="7"/>
      <c r="K17" s="7"/>
      <c r="L17" s="121"/>
    </row>
    <row r="18" spans="1:11" ht="12.75">
      <c r="A18" s="239" t="s">
        <v>154</v>
      </c>
      <c r="B18" s="240"/>
      <c r="C18" s="240"/>
      <c r="D18" s="240"/>
      <c r="E18" s="240"/>
      <c r="F18" s="240"/>
      <c r="G18" s="240"/>
      <c r="H18" s="240"/>
      <c r="I18" s="122">
        <v>12</v>
      </c>
      <c r="J18" s="133">
        <f>SUM(J14:J17)</f>
        <v>29989177</v>
      </c>
      <c r="K18" s="123">
        <f>SUM(K14:K17)</f>
        <v>23861117</v>
      </c>
    </row>
    <row r="19" spans="1:11" ht="12.75">
      <c r="A19" s="239" t="s">
        <v>35</v>
      </c>
      <c r="B19" s="240"/>
      <c r="C19" s="240"/>
      <c r="D19" s="240"/>
      <c r="E19" s="240"/>
      <c r="F19" s="240"/>
      <c r="G19" s="240"/>
      <c r="H19" s="240"/>
      <c r="I19" s="122">
        <v>13</v>
      </c>
      <c r="J19" s="133">
        <f>IF(J13&gt;J18,J13-J18,0)</f>
        <v>1764603.669999957</v>
      </c>
      <c r="K19" s="123">
        <f>IF(K13&gt;K18,K13-K18,0)</f>
        <v>23163846</v>
      </c>
    </row>
    <row r="20" spans="1:11" ht="12.75">
      <c r="A20" s="239" t="s">
        <v>36</v>
      </c>
      <c r="B20" s="240"/>
      <c r="C20" s="240"/>
      <c r="D20" s="240"/>
      <c r="E20" s="240"/>
      <c r="F20" s="240"/>
      <c r="G20" s="240"/>
      <c r="H20" s="240"/>
      <c r="I20" s="122">
        <v>14</v>
      </c>
      <c r="J20" s="133">
        <f>IF(J18&gt;J13,J18-J13,0)</f>
        <v>0</v>
      </c>
      <c r="K20" s="123">
        <f>IF(K18&gt;K13,K18-K13,0)</f>
        <v>0</v>
      </c>
    </row>
    <row r="21" spans="1:11" ht="12.75">
      <c r="A21" s="225" t="s">
        <v>155</v>
      </c>
      <c r="B21" s="226"/>
      <c r="C21" s="226"/>
      <c r="D21" s="226"/>
      <c r="E21" s="226"/>
      <c r="F21" s="226"/>
      <c r="G21" s="226"/>
      <c r="H21" s="226"/>
      <c r="I21" s="296"/>
      <c r="J21" s="296"/>
      <c r="K21" s="297"/>
    </row>
    <row r="22" spans="1:11" ht="12.75">
      <c r="A22" s="233" t="s">
        <v>173</v>
      </c>
      <c r="B22" s="234"/>
      <c r="C22" s="234"/>
      <c r="D22" s="234"/>
      <c r="E22" s="234"/>
      <c r="F22" s="234"/>
      <c r="G22" s="234"/>
      <c r="H22" s="234"/>
      <c r="I22" s="1">
        <v>15</v>
      </c>
      <c r="J22" s="7">
        <v>258314</v>
      </c>
      <c r="K22" s="7">
        <v>56400</v>
      </c>
    </row>
    <row r="23" spans="1:11" ht="12.75">
      <c r="A23" s="233" t="s">
        <v>174</v>
      </c>
      <c r="B23" s="234"/>
      <c r="C23" s="234"/>
      <c r="D23" s="234"/>
      <c r="E23" s="234"/>
      <c r="F23" s="234"/>
      <c r="G23" s="234"/>
      <c r="H23" s="234"/>
      <c r="I23" s="1">
        <v>16</v>
      </c>
      <c r="J23" s="7">
        <v>51130920</v>
      </c>
      <c r="K23" s="7"/>
    </row>
    <row r="24" spans="1:11" ht="12.75">
      <c r="A24" s="233" t="s">
        <v>175</v>
      </c>
      <c r="B24" s="234"/>
      <c r="C24" s="234"/>
      <c r="D24" s="234"/>
      <c r="E24" s="234"/>
      <c r="F24" s="234"/>
      <c r="G24" s="234"/>
      <c r="H24" s="234"/>
      <c r="I24" s="1">
        <v>17</v>
      </c>
      <c r="J24" s="7"/>
      <c r="K24" s="7"/>
    </row>
    <row r="25" spans="1:11" ht="12.75">
      <c r="A25" s="233" t="s">
        <v>176</v>
      </c>
      <c r="B25" s="234"/>
      <c r="C25" s="234"/>
      <c r="D25" s="234"/>
      <c r="E25" s="234"/>
      <c r="F25" s="234"/>
      <c r="G25" s="234"/>
      <c r="H25" s="234"/>
      <c r="I25" s="1">
        <v>18</v>
      </c>
      <c r="J25" s="7">
        <v>859</v>
      </c>
      <c r="K25" s="7"/>
    </row>
    <row r="26" spans="1:11" ht="12.75">
      <c r="A26" s="233" t="s">
        <v>177</v>
      </c>
      <c r="B26" s="234"/>
      <c r="C26" s="234"/>
      <c r="D26" s="234"/>
      <c r="E26" s="234"/>
      <c r="F26" s="234"/>
      <c r="G26" s="234"/>
      <c r="H26" s="234"/>
      <c r="I26" s="1">
        <v>19</v>
      </c>
      <c r="J26" s="7"/>
      <c r="K26" s="7"/>
    </row>
    <row r="27" spans="1:11" ht="12.75">
      <c r="A27" s="239" t="s">
        <v>163</v>
      </c>
      <c r="B27" s="240"/>
      <c r="C27" s="240"/>
      <c r="D27" s="240"/>
      <c r="E27" s="240"/>
      <c r="F27" s="240"/>
      <c r="G27" s="240"/>
      <c r="H27" s="240"/>
      <c r="I27" s="122">
        <v>20</v>
      </c>
      <c r="J27" s="123">
        <f>SUM(J22:J26)</f>
        <v>51390093</v>
      </c>
      <c r="K27" s="123">
        <f>SUM(K22:K26)</f>
        <v>56400</v>
      </c>
    </row>
    <row r="28" spans="1:11" ht="12.75">
      <c r="A28" s="233" t="s">
        <v>114</v>
      </c>
      <c r="B28" s="234"/>
      <c r="C28" s="234"/>
      <c r="D28" s="234"/>
      <c r="E28" s="234"/>
      <c r="F28" s="234"/>
      <c r="G28" s="234"/>
      <c r="H28" s="234"/>
      <c r="I28" s="1">
        <v>21</v>
      </c>
      <c r="J28" s="7">
        <v>8821619</v>
      </c>
      <c r="K28" s="7">
        <v>2199779</v>
      </c>
    </row>
    <row r="29" spans="1:11" ht="12.75">
      <c r="A29" s="233" t="s">
        <v>115</v>
      </c>
      <c r="B29" s="234"/>
      <c r="C29" s="234"/>
      <c r="D29" s="234"/>
      <c r="E29" s="234"/>
      <c r="F29" s="234"/>
      <c r="G29" s="234"/>
      <c r="H29" s="234"/>
      <c r="I29" s="1">
        <v>22</v>
      </c>
      <c r="J29" s="7"/>
      <c r="K29" s="7"/>
    </row>
    <row r="30" spans="1:11" ht="12.75">
      <c r="A30" s="233" t="s">
        <v>15</v>
      </c>
      <c r="B30" s="234"/>
      <c r="C30" s="234"/>
      <c r="D30" s="234"/>
      <c r="E30" s="234"/>
      <c r="F30" s="234"/>
      <c r="G30" s="234"/>
      <c r="H30" s="234"/>
      <c r="I30" s="1">
        <v>23</v>
      </c>
      <c r="J30" s="7">
        <v>4227811</v>
      </c>
      <c r="K30" s="7">
        <v>4202385</v>
      </c>
    </row>
    <row r="31" spans="1:11" ht="12.75" customHeight="1">
      <c r="A31" s="239" t="s">
        <v>343</v>
      </c>
      <c r="B31" s="240"/>
      <c r="C31" s="240"/>
      <c r="D31" s="240"/>
      <c r="E31" s="240"/>
      <c r="F31" s="240"/>
      <c r="G31" s="240"/>
      <c r="H31" s="240"/>
      <c r="I31" s="122">
        <v>24</v>
      </c>
      <c r="J31" s="133">
        <f>SUM(J28:J30)</f>
        <v>13049430</v>
      </c>
      <c r="K31" s="123">
        <f>SUM(K28:K30)</f>
        <v>6402164</v>
      </c>
    </row>
    <row r="32" spans="1:11" ht="12.75">
      <c r="A32" s="239" t="s">
        <v>37</v>
      </c>
      <c r="B32" s="240"/>
      <c r="C32" s="240"/>
      <c r="D32" s="240"/>
      <c r="E32" s="240"/>
      <c r="F32" s="240"/>
      <c r="G32" s="240"/>
      <c r="H32" s="240"/>
      <c r="I32" s="122">
        <v>25</v>
      </c>
      <c r="J32" s="133">
        <f>IF(J27&gt;J31,J27-J31,0)</f>
        <v>38340663</v>
      </c>
      <c r="K32" s="123">
        <f>IF(K27&gt;K31,K27-K31,0)</f>
        <v>0</v>
      </c>
    </row>
    <row r="33" spans="1:11" ht="12.75">
      <c r="A33" s="239" t="s">
        <v>38</v>
      </c>
      <c r="B33" s="240"/>
      <c r="C33" s="240"/>
      <c r="D33" s="240"/>
      <c r="E33" s="240"/>
      <c r="F33" s="240"/>
      <c r="G33" s="240"/>
      <c r="H33" s="240"/>
      <c r="I33" s="122">
        <v>26</v>
      </c>
      <c r="J33" s="133">
        <f>IF(J31&gt;J27,J31-J27,0)</f>
        <v>0</v>
      </c>
      <c r="K33" s="123">
        <f>IF(K31&gt;K27,K31-K27,0)</f>
        <v>6345764</v>
      </c>
    </row>
    <row r="34" spans="1:11" ht="12.75">
      <c r="A34" s="225" t="s">
        <v>156</v>
      </c>
      <c r="B34" s="226"/>
      <c r="C34" s="226"/>
      <c r="D34" s="226"/>
      <c r="E34" s="226"/>
      <c r="F34" s="226"/>
      <c r="G34" s="226"/>
      <c r="H34" s="226"/>
      <c r="I34" s="296"/>
      <c r="J34" s="296"/>
      <c r="K34" s="297"/>
    </row>
    <row r="35" spans="1:11" ht="12.75">
      <c r="A35" s="233" t="s">
        <v>169</v>
      </c>
      <c r="B35" s="234"/>
      <c r="C35" s="234"/>
      <c r="D35" s="234"/>
      <c r="E35" s="234"/>
      <c r="F35" s="234"/>
      <c r="G35" s="234"/>
      <c r="H35" s="234"/>
      <c r="I35" s="1">
        <v>27</v>
      </c>
      <c r="J35" s="7"/>
      <c r="K35" s="7"/>
    </row>
    <row r="36" spans="1:11" ht="12.75">
      <c r="A36" s="233" t="s">
        <v>28</v>
      </c>
      <c r="B36" s="234"/>
      <c r="C36" s="234"/>
      <c r="D36" s="234"/>
      <c r="E36" s="234"/>
      <c r="F36" s="234"/>
      <c r="G36" s="234"/>
      <c r="H36" s="234"/>
      <c r="I36" s="1">
        <v>28</v>
      </c>
      <c r="J36" s="7">
        <v>195480995</v>
      </c>
      <c r="K36" s="7">
        <v>142045441</v>
      </c>
    </row>
    <row r="37" spans="1:11" ht="12.75">
      <c r="A37" s="233" t="s">
        <v>29</v>
      </c>
      <c r="B37" s="234"/>
      <c r="C37" s="234"/>
      <c r="D37" s="234"/>
      <c r="E37" s="234"/>
      <c r="F37" s="234"/>
      <c r="G37" s="234"/>
      <c r="H37" s="234"/>
      <c r="I37" s="1">
        <v>29</v>
      </c>
      <c r="J37" s="7">
        <v>5514416</v>
      </c>
      <c r="K37" s="7">
        <v>2063442</v>
      </c>
    </row>
    <row r="38" spans="1:11" ht="12.75">
      <c r="A38" s="239" t="s">
        <v>67</v>
      </c>
      <c r="B38" s="240"/>
      <c r="C38" s="240"/>
      <c r="D38" s="240"/>
      <c r="E38" s="240"/>
      <c r="F38" s="240"/>
      <c r="G38" s="240"/>
      <c r="H38" s="240"/>
      <c r="I38" s="122">
        <v>30</v>
      </c>
      <c r="J38" s="123">
        <f>SUM(J35:J37)</f>
        <v>200995411</v>
      </c>
      <c r="K38" s="123">
        <f>SUM(K35:K37)</f>
        <v>144108883</v>
      </c>
    </row>
    <row r="39" spans="1:11" ht="12.75">
      <c r="A39" s="233" t="s">
        <v>30</v>
      </c>
      <c r="B39" s="234"/>
      <c r="C39" s="234"/>
      <c r="D39" s="234"/>
      <c r="E39" s="234"/>
      <c r="F39" s="234"/>
      <c r="G39" s="234"/>
      <c r="H39" s="234"/>
      <c r="I39" s="1">
        <v>31</v>
      </c>
      <c r="J39" s="7">
        <v>233665626</v>
      </c>
      <c r="K39" s="7">
        <v>168941991</v>
      </c>
    </row>
    <row r="40" spans="1:11" ht="12.75">
      <c r="A40" s="233" t="s">
        <v>31</v>
      </c>
      <c r="B40" s="234"/>
      <c r="C40" s="234"/>
      <c r="D40" s="234"/>
      <c r="E40" s="234"/>
      <c r="F40" s="234"/>
      <c r="G40" s="234"/>
      <c r="H40" s="234"/>
      <c r="I40" s="1">
        <v>32</v>
      </c>
      <c r="J40" s="7"/>
      <c r="K40" s="7"/>
    </row>
    <row r="41" spans="1:11" ht="12.75">
      <c r="A41" s="233" t="s">
        <v>32</v>
      </c>
      <c r="B41" s="234"/>
      <c r="C41" s="234"/>
      <c r="D41" s="234"/>
      <c r="E41" s="234"/>
      <c r="F41" s="234"/>
      <c r="G41" s="234"/>
      <c r="H41" s="234"/>
      <c r="I41" s="1">
        <v>33</v>
      </c>
      <c r="J41" s="7">
        <v>28896</v>
      </c>
      <c r="K41" s="7"/>
    </row>
    <row r="42" spans="1:11" ht="12.75">
      <c r="A42" s="233" t="s">
        <v>33</v>
      </c>
      <c r="B42" s="234"/>
      <c r="C42" s="234"/>
      <c r="D42" s="234"/>
      <c r="E42" s="234"/>
      <c r="F42" s="234"/>
      <c r="G42" s="234"/>
      <c r="H42" s="234"/>
      <c r="I42" s="1">
        <v>34</v>
      </c>
      <c r="J42" s="7"/>
      <c r="K42" s="7"/>
    </row>
    <row r="43" spans="1:11" ht="12.75">
      <c r="A43" s="233" t="s">
        <v>34</v>
      </c>
      <c r="B43" s="234"/>
      <c r="C43" s="234"/>
      <c r="D43" s="234"/>
      <c r="E43" s="234"/>
      <c r="F43" s="234"/>
      <c r="G43" s="234"/>
      <c r="H43" s="234"/>
      <c r="I43" s="1">
        <v>35</v>
      </c>
      <c r="J43" s="7">
        <v>18849122</v>
      </c>
      <c r="K43" s="7"/>
    </row>
    <row r="44" spans="1:11" ht="12.75">
      <c r="A44" s="239" t="s">
        <v>68</v>
      </c>
      <c r="B44" s="240"/>
      <c r="C44" s="240"/>
      <c r="D44" s="240"/>
      <c r="E44" s="240"/>
      <c r="F44" s="240"/>
      <c r="G44" s="240"/>
      <c r="H44" s="240"/>
      <c r="I44" s="122">
        <v>36</v>
      </c>
      <c r="J44" s="133">
        <f>SUM(J39:J43)</f>
        <v>252543644</v>
      </c>
      <c r="K44" s="123">
        <f>SUM(K39:K43)</f>
        <v>168941991</v>
      </c>
    </row>
    <row r="45" spans="1:11" ht="12.75">
      <c r="A45" s="239" t="s">
        <v>16</v>
      </c>
      <c r="B45" s="240"/>
      <c r="C45" s="240"/>
      <c r="D45" s="240"/>
      <c r="E45" s="240"/>
      <c r="F45" s="240"/>
      <c r="G45" s="240"/>
      <c r="H45" s="240"/>
      <c r="I45" s="122">
        <v>37</v>
      </c>
      <c r="J45" s="133">
        <f>IF(J38&gt;J44,J38-J44,0)</f>
        <v>0</v>
      </c>
      <c r="K45" s="123">
        <f>IF(K38&gt;K44,K38-K44,0)</f>
        <v>0</v>
      </c>
    </row>
    <row r="46" spans="1:11" ht="12.75">
      <c r="A46" s="239" t="s">
        <v>17</v>
      </c>
      <c r="B46" s="240"/>
      <c r="C46" s="240"/>
      <c r="D46" s="240"/>
      <c r="E46" s="240"/>
      <c r="F46" s="240"/>
      <c r="G46" s="240"/>
      <c r="H46" s="240"/>
      <c r="I46" s="122">
        <v>38</v>
      </c>
      <c r="J46" s="133">
        <f>IF(J44&gt;J38,J44-J38,0)</f>
        <v>51548233</v>
      </c>
      <c r="K46" s="123">
        <f>IF(K44&gt;K38,K44-K38,0)</f>
        <v>24833108</v>
      </c>
    </row>
    <row r="47" spans="1:11" ht="12.75">
      <c r="A47" s="250" t="s">
        <v>69</v>
      </c>
      <c r="B47" s="251"/>
      <c r="C47" s="251"/>
      <c r="D47" s="251"/>
      <c r="E47" s="251"/>
      <c r="F47" s="251"/>
      <c r="G47" s="251"/>
      <c r="H47" s="251"/>
      <c r="I47" s="122">
        <v>39</v>
      </c>
      <c r="J47" s="133">
        <f>IF(J19-J20+J32-J33+J45-J46&gt;0,J19-J20+J32-J33+J45-J46,0)</f>
        <v>0</v>
      </c>
      <c r="K47" s="123">
        <f>IF(K19-K20+K32-K33+K45-K46&gt;0,K19-K20+K32-K33+K45-K46,0)</f>
        <v>0</v>
      </c>
    </row>
    <row r="48" spans="1:11" ht="12.75">
      <c r="A48" s="250" t="s">
        <v>70</v>
      </c>
      <c r="B48" s="251"/>
      <c r="C48" s="251"/>
      <c r="D48" s="251"/>
      <c r="E48" s="251"/>
      <c r="F48" s="251"/>
      <c r="G48" s="251"/>
      <c r="H48" s="251"/>
      <c r="I48" s="122">
        <v>40</v>
      </c>
      <c r="J48" s="133">
        <f>IF(J20-J19+J33-J32+J46-J45&gt;0,J20-J19+J33-J32+J46-J45,0)</f>
        <v>11442966.330000043</v>
      </c>
      <c r="K48" s="123">
        <f>IF(K20-K19+K33-K32+K46-K45&gt;0,K20-K19+K33-K32+K46-K45,0)</f>
        <v>8015026</v>
      </c>
    </row>
    <row r="49" spans="1:11" ht="12.75">
      <c r="A49" s="233" t="s">
        <v>157</v>
      </c>
      <c r="B49" s="234"/>
      <c r="C49" s="234"/>
      <c r="D49" s="234"/>
      <c r="E49" s="234"/>
      <c r="F49" s="234"/>
      <c r="G49" s="234"/>
      <c r="H49" s="234"/>
      <c r="I49" s="1">
        <v>41</v>
      </c>
      <c r="J49" s="7">
        <v>25941150</v>
      </c>
      <c r="K49" s="7">
        <v>14498184</v>
      </c>
    </row>
    <row r="50" spans="1:11" ht="12.75">
      <c r="A50" s="233" t="s">
        <v>170</v>
      </c>
      <c r="B50" s="234"/>
      <c r="C50" s="234"/>
      <c r="D50" s="234"/>
      <c r="E50" s="234"/>
      <c r="F50" s="234"/>
      <c r="G50" s="234"/>
      <c r="H50" s="234"/>
      <c r="I50" s="1">
        <v>42</v>
      </c>
      <c r="J50" s="7"/>
      <c r="K50" s="7"/>
    </row>
    <row r="51" spans="1:11" ht="12.75">
      <c r="A51" s="233" t="s">
        <v>171</v>
      </c>
      <c r="B51" s="234"/>
      <c r="C51" s="234"/>
      <c r="D51" s="234"/>
      <c r="E51" s="234"/>
      <c r="F51" s="234"/>
      <c r="G51" s="234"/>
      <c r="H51" s="234"/>
      <c r="I51" s="1">
        <v>43</v>
      </c>
      <c r="J51" s="7">
        <v>11442966</v>
      </c>
      <c r="K51" s="7">
        <v>8015026</v>
      </c>
    </row>
    <row r="52" spans="1:11" ht="12.75">
      <c r="A52" s="294" t="s">
        <v>172</v>
      </c>
      <c r="B52" s="295"/>
      <c r="C52" s="295"/>
      <c r="D52" s="295"/>
      <c r="E52" s="295"/>
      <c r="F52" s="295"/>
      <c r="G52" s="295"/>
      <c r="H52" s="295"/>
      <c r="I52" s="134">
        <v>44</v>
      </c>
      <c r="J52" s="135">
        <f>J49+J50-J51</f>
        <v>14498184</v>
      </c>
      <c r="K52" s="132">
        <f>K49+K50-K51</f>
        <v>6483158</v>
      </c>
    </row>
    <row r="54" ht="12.75">
      <c r="K54" s="121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K9:K12 J22:K26 J14:K17 J28:K30 J39:K43 J35:K37 J7:J12 K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52:K52 J44:K48 J38:K38 K8 J13:K13 J27:K27 J31:K33">
      <formula1>0</formula1>
    </dataValidation>
  </dataValidation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46" customWidth="1"/>
  </cols>
  <sheetData>
    <row r="1" spans="1:11" ht="12.75" customHeight="1">
      <c r="A1" s="302" t="s">
        <v>192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12.75" customHeight="1">
      <c r="A2" s="311" t="s">
        <v>5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</row>
    <row r="3" spans="1:11" ht="12.75">
      <c r="A3" s="310" t="s">
        <v>6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</row>
    <row r="4" spans="1:11" ht="33.75">
      <c r="A4" s="304" t="s">
        <v>58</v>
      </c>
      <c r="B4" s="304"/>
      <c r="C4" s="304"/>
      <c r="D4" s="304"/>
      <c r="E4" s="304"/>
      <c r="F4" s="304"/>
      <c r="G4" s="304"/>
      <c r="H4" s="304"/>
      <c r="I4" s="58" t="s">
        <v>273</v>
      </c>
      <c r="J4" s="59" t="s">
        <v>312</v>
      </c>
      <c r="K4" s="59" t="s">
        <v>313</v>
      </c>
    </row>
    <row r="5" spans="1:11" ht="12.75">
      <c r="A5" s="309">
        <v>1</v>
      </c>
      <c r="B5" s="309"/>
      <c r="C5" s="309"/>
      <c r="D5" s="309"/>
      <c r="E5" s="309"/>
      <c r="F5" s="309"/>
      <c r="G5" s="309"/>
      <c r="H5" s="309"/>
      <c r="I5" s="64">
        <v>2</v>
      </c>
      <c r="J5" s="65" t="s">
        <v>276</v>
      </c>
      <c r="K5" s="65" t="s">
        <v>277</v>
      </c>
    </row>
    <row r="6" spans="1:11" ht="12.75">
      <c r="A6" s="225" t="s">
        <v>152</v>
      </c>
      <c r="B6" s="226"/>
      <c r="C6" s="226"/>
      <c r="D6" s="226"/>
      <c r="E6" s="226"/>
      <c r="F6" s="226"/>
      <c r="G6" s="226"/>
      <c r="H6" s="226"/>
      <c r="I6" s="296"/>
      <c r="J6" s="296"/>
      <c r="K6" s="297"/>
    </row>
    <row r="7" spans="1:11" ht="12.75">
      <c r="A7" s="233" t="s">
        <v>194</v>
      </c>
      <c r="B7" s="234"/>
      <c r="C7" s="234"/>
      <c r="D7" s="234"/>
      <c r="E7" s="234"/>
      <c r="F7" s="234"/>
      <c r="G7" s="234"/>
      <c r="H7" s="234"/>
      <c r="I7" s="1">
        <v>1</v>
      </c>
      <c r="J7" s="5"/>
      <c r="K7" s="7"/>
    </row>
    <row r="8" spans="1:11" ht="12.75">
      <c r="A8" s="233" t="s">
        <v>118</v>
      </c>
      <c r="B8" s="234"/>
      <c r="C8" s="234"/>
      <c r="D8" s="234"/>
      <c r="E8" s="234"/>
      <c r="F8" s="234"/>
      <c r="G8" s="234"/>
      <c r="H8" s="234"/>
      <c r="I8" s="1">
        <v>2</v>
      </c>
      <c r="J8" s="5"/>
      <c r="K8" s="7"/>
    </row>
    <row r="9" spans="1:11" ht="12.75">
      <c r="A9" s="233" t="s">
        <v>119</v>
      </c>
      <c r="B9" s="234"/>
      <c r="C9" s="234"/>
      <c r="D9" s="234"/>
      <c r="E9" s="234"/>
      <c r="F9" s="234"/>
      <c r="G9" s="234"/>
      <c r="H9" s="234"/>
      <c r="I9" s="1">
        <v>3</v>
      </c>
      <c r="J9" s="5"/>
      <c r="K9" s="7"/>
    </row>
    <row r="10" spans="1:11" ht="12.75">
      <c r="A10" s="233" t="s">
        <v>120</v>
      </c>
      <c r="B10" s="234"/>
      <c r="C10" s="234"/>
      <c r="D10" s="234"/>
      <c r="E10" s="234"/>
      <c r="F10" s="234"/>
      <c r="G10" s="234"/>
      <c r="H10" s="234"/>
      <c r="I10" s="1">
        <v>4</v>
      </c>
      <c r="J10" s="5"/>
      <c r="K10" s="7"/>
    </row>
    <row r="11" spans="1:11" ht="12.75">
      <c r="A11" s="233" t="s">
        <v>121</v>
      </c>
      <c r="B11" s="234"/>
      <c r="C11" s="234"/>
      <c r="D11" s="234"/>
      <c r="E11" s="234"/>
      <c r="F11" s="234"/>
      <c r="G11" s="234"/>
      <c r="H11" s="234"/>
      <c r="I11" s="1">
        <v>5</v>
      </c>
      <c r="J11" s="5"/>
      <c r="K11" s="7"/>
    </row>
    <row r="12" spans="1:11" ht="12.75">
      <c r="A12" s="236" t="s">
        <v>193</v>
      </c>
      <c r="B12" s="237"/>
      <c r="C12" s="237"/>
      <c r="D12" s="237"/>
      <c r="E12" s="237"/>
      <c r="F12" s="237"/>
      <c r="G12" s="237"/>
      <c r="H12" s="237"/>
      <c r="I12" s="1">
        <v>6</v>
      </c>
      <c r="J12" s="56">
        <f>SUM(J7:J11)</f>
        <v>0</v>
      </c>
      <c r="K12" s="47">
        <f>SUM(K7:K11)</f>
        <v>0</v>
      </c>
    </row>
    <row r="13" spans="1:11" ht="12.75">
      <c r="A13" s="233" t="s">
        <v>122</v>
      </c>
      <c r="B13" s="234"/>
      <c r="C13" s="234"/>
      <c r="D13" s="234"/>
      <c r="E13" s="234"/>
      <c r="F13" s="234"/>
      <c r="G13" s="234"/>
      <c r="H13" s="234"/>
      <c r="I13" s="1">
        <v>7</v>
      </c>
      <c r="J13" s="5"/>
      <c r="K13" s="7"/>
    </row>
    <row r="14" spans="1:11" ht="12.75">
      <c r="A14" s="233" t="s">
        <v>123</v>
      </c>
      <c r="B14" s="234"/>
      <c r="C14" s="234"/>
      <c r="D14" s="234"/>
      <c r="E14" s="234"/>
      <c r="F14" s="234"/>
      <c r="G14" s="234"/>
      <c r="H14" s="234"/>
      <c r="I14" s="1">
        <v>8</v>
      </c>
      <c r="J14" s="5"/>
      <c r="K14" s="7"/>
    </row>
    <row r="15" spans="1:11" ht="12.75">
      <c r="A15" s="233" t="s">
        <v>124</v>
      </c>
      <c r="B15" s="234"/>
      <c r="C15" s="234"/>
      <c r="D15" s="234"/>
      <c r="E15" s="234"/>
      <c r="F15" s="234"/>
      <c r="G15" s="234"/>
      <c r="H15" s="234"/>
      <c r="I15" s="1">
        <v>9</v>
      </c>
      <c r="J15" s="5"/>
      <c r="K15" s="7"/>
    </row>
    <row r="16" spans="1:11" ht="12.75">
      <c r="A16" s="233" t="s">
        <v>125</v>
      </c>
      <c r="B16" s="234"/>
      <c r="C16" s="234"/>
      <c r="D16" s="234"/>
      <c r="E16" s="234"/>
      <c r="F16" s="234"/>
      <c r="G16" s="234"/>
      <c r="H16" s="234"/>
      <c r="I16" s="1">
        <v>10</v>
      </c>
      <c r="J16" s="5"/>
      <c r="K16" s="7"/>
    </row>
    <row r="17" spans="1:11" ht="12.75">
      <c r="A17" s="233" t="s">
        <v>126</v>
      </c>
      <c r="B17" s="234"/>
      <c r="C17" s="234"/>
      <c r="D17" s="234"/>
      <c r="E17" s="234"/>
      <c r="F17" s="234"/>
      <c r="G17" s="234"/>
      <c r="H17" s="234"/>
      <c r="I17" s="1">
        <v>11</v>
      </c>
      <c r="J17" s="5"/>
      <c r="K17" s="7"/>
    </row>
    <row r="18" spans="1:11" ht="12.75">
      <c r="A18" s="233" t="s">
        <v>127</v>
      </c>
      <c r="B18" s="234"/>
      <c r="C18" s="234"/>
      <c r="D18" s="234"/>
      <c r="E18" s="234"/>
      <c r="F18" s="234"/>
      <c r="G18" s="234"/>
      <c r="H18" s="234"/>
      <c r="I18" s="1">
        <v>12</v>
      </c>
      <c r="J18" s="5"/>
      <c r="K18" s="7"/>
    </row>
    <row r="19" spans="1:11" ht="12.75">
      <c r="A19" s="236" t="s">
        <v>46</v>
      </c>
      <c r="B19" s="237"/>
      <c r="C19" s="237"/>
      <c r="D19" s="237"/>
      <c r="E19" s="237"/>
      <c r="F19" s="237"/>
      <c r="G19" s="237"/>
      <c r="H19" s="237"/>
      <c r="I19" s="1">
        <v>13</v>
      </c>
      <c r="J19" s="56">
        <f>SUM(J13:J18)</f>
        <v>0</v>
      </c>
      <c r="K19" s="47">
        <f>SUM(K13:K18)</f>
        <v>0</v>
      </c>
    </row>
    <row r="20" spans="1:11" ht="12.75">
      <c r="A20" s="236" t="s">
        <v>107</v>
      </c>
      <c r="B20" s="307"/>
      <c r="C20" s="307"/>
      <c r="D20" s="307"/>
      <c r="E20" s="307"/>
      <c r="F20" s="307"/>
      <c r="G20" s="307"/>
      <c r="H20" s="308"/>
      <c r="I20" s="1">
        <v>14</v>
      </c>
      <c r="J20" s="56">
        <f>IF(J12&gt;J19,J12-J19,0)</f>
        <v>0</v>
      </c>
      <c r="K20" s="47">
        <f>IF(K12&gt;K19,K12-K19,0)</f>
        <v>0</v>
      </c>
    </row>
    <row r="21" spans="1:11" ht="12.75">
      <c r="A21" s="256" t="s">
        <v>108</v>
      </c>
      <c r="B21" s="305"/>
      <c r="C21" s="305"/>
      <c r="D21" s="305"/>
      <c r="E21" s="305"/>
      <c r="F21" s="305"/>
      <c r="G21" s="305"/>
      <c r="H21" s="306"/>
      <c r="I21" s="1">
        <v>15</v>
      </c>
      <c r="J21" s="56">
        <f>IF(J19&gt;J12,J19-J12,0)</f>
        <v>0</v>
      </c>
      <c r="K21" s="47">
        <f>IF(K19&gt;K12,K19-K12,0)</f>
        <v>0</v>
      </c>
    </row>
    <row r="22" spans="1:11" ht="12.75">
      <c r="A22" s="225" t="s">
        <v>155</v>
      </c>
      <c r="B22" s="226"/>
      <c r="C22" s="226"/>
      <c r="D22" s="226"/>
      <c r="E22" s="226"/>
      <c r="F22" s="226"/>
      <c r="G22" s="226"/>
      <c r="H22" s="226"/>
      <c r="I22" s="296"/>
      <c r="J22" s="296"/>
      <c r="K22" s="297"/>
    </row>
    <row r="23" spans="1:11" ht="12.75">
      <c r="A23" s="233" t="s">
        <v>160</v>
      </c>
      <c r="B23" s="234"/>
      <c r="C23" s="234"/>
      <c r="D23" s="234"/>
      <c r="E23" s="234"/>
      <c r="F23" s="234"/>
      <c r="G23" s="234"/>
      <c r="H23" s="234"/>
      <c r="I23" s="1">
        <v>16</v>
      </c>
      <c r="J23" s="5"/>
      <c r="K23" s="7"/>
    </row>
    <row r="24" spans="1:11" ht="12.75">
      <c r="A24" s="233" t="s">
        <v>161</v>
      </c>
      <c r="B24" s="234"/>
      <c r="C24" s="234"/>
      <c r="D24" s="234"/>
      <c r="E24" s="234"/>
      <c r="F24" s="234"/>
      <c r="G24" s="234"/>
      <c r="H24" s="234"/>
      <c r="I24" s="1">
        <v>17</v>
      </c>
      <c r="J24" s="5"/>
      <c r="K24" s="7"/>
    </row>
    <row r="25" spans="1:11" ht="12.75">
      <c r="A25" s="233" t="s">
        <v>314</v>
      </c>
      <c r="B25" s="234"/>
      <c r="C25" s="234"/>
      <c r="D25" s="234"/>
      <c r="E25" s="234"/>
      <c r="F25" s="234"/>
      <c r="G25" s="234"/>
      <c r="H25" s="234"/>
      <c r="I25" s="1">
        <v>18</v>
      </c>
      <c r="J25" s="5"/>
      <c r="K25" s="7"/>
    </row>
    <row r="26" spans="1:11" ht="12.75">
      <c r="A26" s="233" t="s">
        <v>315</v>
      </c>
      <c r="B26" s="234"/>
      <c r="C26" s="234"/>
      <c r="D26" s="234"/>
      <c r="E26" s="234"/>
      <c r="F26" s="234"/>
      <c r="G26" s="234"/>
      <c r="H26" s="234"/>
      <c r="I26" s="1">
        <v>19</v>
      </c>
      <c r="J26" s="5"/>
      <c r="K26" s="7"/>
    </row>
    <row r="27" spans="1:11" ht="12.75">
      <c r="A27" s="233" t="s">
        <v>162</v>
      </c>
      <c r="B27" s="234"/>
      <c r="C27" s="234"/>
      <c r="D27" s="234"/>
      <c r="E27" s="234"/>
      <c r="F27" s="234"/>
      <c r="G27" s="234"/>
      <c r="H27" s="234"/>
      <c r="I27" s="1">
        <v>20</v>
      </c>
      <c r="J27" s="5"/>
      <c r="K27" s="7"/>
    </row>
    <row r="28" spans="1:11" ht="12.75">
      <c r="A28" s="236" t="s">
        <v>113</v>
      </c>
      <c r="B28" s="237"/>
      <c r="C28" s="237"/>
      <c r="D28" s="237"/>
      <c r="E28" s="237"/>
      <c r="F28" s="237"/>
      <c r="G28" s="237"/>
      <c r="H28" s="237"/>
      <c r="I28" s="1">
        <v>21</v>
      </c>
      <c r="J28" s="56">
        <f>SUM(J23:J27)</f>
        <v>0</v>
      </c>
      <c r="K28" s="47">
        <f>SUM(K23:K27)</f>
        <v>0</v>
      </c>
    </row>
    <row r="29" spans="1:11" ht="12.75">
      <c r="A29" s="233" t="s">
        <v>2</v>
      </c>
      <c r="B29" s="234"/>
      <c r="C29" s="234"/>
      <c r="D29" s="234"/>
      <c r="E29" s="234"/>
      <c r="F29" s="234"/>
      <c r="G29" s="234"/>
      <c r="H29" s="234"/>
      <c r="I29" s="1">
        <v>22</v>
      </c>
      <c r="J29" s="5"/>
      <c r="K29" s="7"/>
    </row>
    <row r="30" spans="1:11" ht="12.75">
      <c r="A30" s="233" t="s">
        <v>3</v>
      </c>
      <c r="B30" s="234"/>
      <c r="C30" s="234"/>
      <c r="D30" s="234"/>
      <c r="E30" s="234"/>
      <c r="F30" s="234"/>
      <c r="G30" s="234"/>
      <c r="H30" s="234"/>
      <c r="I30" s="1">
        <v>23</v>
      </c>
      <c r="J30" s="5"/>
      <c r="K30" s="7"/>
    </row>
    <row r="31" spans="1:11" ht="12.75">
      <c r="A31" s="233" t="s">
        <v>4</v>
      </c>
      <c r="B31" s="234"/>
      <c r="C31" s="234"/>
      <c r="D31" s="234"/>
      <c r="E31" s="234"/>
      <c r="F31" s="234"/>
      <c r="G31" s="234"/>
      <c r="H31" s="234"/>
      <c r="I31" s="1">
        <v>24</v>
      </c>
      <c r="J31" s="5"/>
      <c r="K31" s="7"/>
    </row>
    <row r="32" spans="1:11" ht="12.75">
      <c r="A32" s="236" t="s">
        <v>47</v>
      </c>
      <c r="B32" s="237"/>
      <c r="C32" s="237"/>
      <c r="D32" s="237"/>
      <c r="E32" s="237"/>
      <c r="F32" s="237"/>
      <c r="G32" s="237"/>
      <c r="H32" s="237"/>
      <c r="I32" s="1">
        <v>25</v>
      </c>
      <c r="J32" s="56">
        <f>SUM(J29:J31)</f>
        <v>0</v>
      </c>
      <c r="K32" s="47">
        <f>SUM(K29:K31)</f>
        <v>0</v>
      </c>
    </row>
    <row r="33" spans="1:11" ht="12.75">
      <c r="A33" s="236" t="s">
        <v>109</v>
      </c>
      <c r="B33" s="237"/>
      <c r="C33" s="237"/>
      <c r="D33" s="237"/>
      <c r="E33" s="237"/>
      <c r="F33" s="237"/>
      <c r="G33" s="237"/>
      <c r="H33" s="237"/>
      <c r="I33" s="1">
        <v>26</v>
      </c>
      <c r="J33" s="56">
        <f>IF(J28&gt;J32,J28-J32,0)</f>
        <v>0</v>
      </c>
      <c r="K33" s="47">
        <f>IF(K28&gt;K32,K28-K32,0)</f>
        <v>0</v>
      </c>
    </row>
    <row r="34" spans="1:11" ht="12.75">
      <c r="A34" s="236" t="s">
        <v>110</v>
      </c>
      <c r="B34" s="237"/>
      <c r="C34" s="237"/>
      <c r="D34" s="237"/>
      <c r="E34" s="237"/>
      <c r="F34" s="237"/>
      <c r="G34" s="237"/>
      <c r="H34" s="237"/>
      <c r="I34" s="1">
        <v>27</v>
      </c>
      <c r="J34" s="56">
        <f>IF(J32&gt;J28,J32-J28,0)</f>
        <v>0</v>
      </c>
      <c r="K34" s="47">
        <f>IF(K32&gt;K28,K32-K28,0)</f>
        <v>0</v>
      </c>
    </row>
    <row r="35" spans="1:11" ht="12.75">
      <c r="A35" s="225" t="s">
        <v>156</v>
      </c>
      <c r="B35" s="226"/>
      <c r="C35" s="226"/>
      <c r="D35" s="226"/>
      <c r="E35" s="226"/>
      <c r="F35" s="226"/>
      <c r="G35" s="226"/>
      <c r="H35" s="226"/>
      <c r="I35" s="296">
        <v>0</v>
      </c>
      <c r="J35" s="296"/>
      <c r="K35" s="297"/>
    </row>
    <row r="36" spans="1:11" ht="12.75">
      <c r="A36" s="233" t="s">
        <v>169</v>
      </c>
      <c r="B36" s="234"/>
      <c r="C36" s="234"/>
      <c r="D36" s="234"/>
      <c r="E36" s="234"/>
      <c r="F36" s="234"/>
      <c r="G36" s="234"/>
      <c r="H36" s="234"/>
      <c r="I36" s="1">
        <v>28</v>
      </c>
      <c r="J36" s="5"/>
      <c r="K36" s="7"/>
    </row>
    <row r="37" spans="1:11" ht="12.75">
      <c r="A37" s="233" t="s">
        <v>28</v>
      </c>
      <c r="B37" s="234"/>
      <c r="C37" s="234"/>
      <c r="D37" s="234"/>
      <c r="E37" s="234"/>
      <c r="F37" s="234"/>
      <c r="G37" s="234"/>
      <c r="H37" s="234"/>
      <c r="I37" s="1">
        <v>29</v>
      </c>
      <c r="J37" s="5"/>
      <c r="K37" s="7"/>
    </row>
    <row r="38" spans="1:11" ht="12.75">
      <c r="A38" s="233" t="s">
        <v>29</v>
      </c>
      <c r="B38" s="234"/>
      <c r="C38" s="234"/>
      <c r="D38" s="234"/>
      <c r="E38" s="234"/>
      <c r="F38" s="234"/>
      <c r="G38" s="234"/>
      <c r="H38" s="234"/>
      <c r="I38" s="1">
        <v>30</v>
      </c>
      <c r="J38" s="5"/>
      <c r="K38" s="7"/>
    </row>
    <row r="39" spans="1:11" ht="12.75">
      <c r="A39" s="236" t="s">
        <v>48</v>
      </c>
      <c r="B39" s="237"/>
      <c r="C39" s="237"/>
      <c r="D39" s="237"/>
      <c r="E39" s="237"/>
      <c r="F39" s="237"/>
      <c r="G39" s="237"/>
      <c r="H39" s="237"/>
      <c r="I39" s="1">
        <v>31</v>
      </c>
      <c r="J39" s="56">
        <f>SUM(J36:J38)</f>
        <v>0</v>
      </c>
      <c r="K39" s="47">
        <f>SUM(K36:K38)</f>
        <v>0</v>
      </c>
    </row>
    <row r="40" spans="1:11" ht="12.75">
      <c r="A40" s="233" t="s">
        <v>30</v>
      </c>
      <c r="B40" s="234"/>
      <c r="C40" s="234"/>
      <c r="D40" s="234"/>
      <c r="E40" s="234"/>
      <c r="F40" s="234"/>
      <c r="G40" s="234"/>
      <c r="H40" s="234"/>
      <c r="I40" s="1">
        <v>32</v>
      </c>
      <c r="J40" s="5"/>
      <c r="K40" s="7"/>
    </row>
    <row r="41" spans="1:11" ht="12.75">
      <c r="A41" s="233" t="s">
        <v>31</v>
      </c>
      <c r="B41" s="234"/>
      <c r="C41" s="234"/>
      <c r="D41" s="234"/>
      <c r="E41" s="234"/>
      <c r="F41" s="234"/>
      <c r="G41" s="234"/>
      <c r="H41" s="234"/>
      <c r="I41" s="1">
        <v>33</v>
      </c>
      <c r="J41" s="5"/>
      <c r="K41" s="7"/>
    </row>
    <row r="42" spans="1:11" ht="12.75">
      <c r="A42" s="233" t="s">
        <v>32</v>
      </c>
      <c r="B42" s="234"/>
      <c r="C42" s="234"/>
      <c r="D42" s="234"/>
      <c r="E42" s="234"/>
      <c r="F42" s="234"/>
      <c r="G42" s="234"/>
      <c r="H42" s="234"/>
      <c r="I42" s="1">
        <v>34</v>
      </c>
      <c r="J42" s="5"/>
      <c r="K42" s="7"/>
    </row>
    <row r="43" spans="1:11" ht="12.75">
      <c r="A43" s="233" t="s">
        <v>33</v>
      </c>
      <c r="B43" s="234"/>
      <c r="C43" s="234"/>
      <c r="D43" s="234"/>
      <c r="E43" s="234"/>
      <c r="F43" s="234"/>
      <c r="G43" s="234"/>
      <c r="H43" s="234"/>
      <c r="I43" s="1">
        <v>35</v>
      </c>
      <c r="J43" s="5"/>
      <c r="K43" s="7"/>
    </row>
    <row r="44" spans="1:11" ht="12.75">
      <c r="A44" s="233" t="s">
        <v>34</v>
      </c>
      <c r="B44" s="234"/>
      <c r="C44" s="234"/>
      <c r="D44" s="234"/>
      <c r="E44" s="234"/>
      <c r="F44" s="234"/>
      <c r="G44" s="234"/>
      <c r="H44" s="234"/>
      <c r="I44" s="1">
        <v>36</v>
      </c>
      <c r="J44" s="5"/>
      <c r="K44" s="7"/>
    </row>
    <row r="45" spans="1:11" ht="12.75">
      <c r="A45" s="236" t="s">
        <v>147</v>
      </c>
      <c r="B45" s="237"/>
      <c r="C45" s="237"/>
      <c r="D45" s="237"/>
      <c r="E45" s="237"/>
      <c r="F45" s="237"/>
      <c r="G45" s="237"/>
      <c r="H45" s="237"/>
      <c r="I45" s="1">
        <v>37</v>
      </c>
      <c r="J45" s="56">
        <f>SUM(J40:J44)</f>
        <v>0</v>
      </c>
      <c r="K45" s="47">
        <f>SUM(K40:K44)</f>
        <v>0</v>
      </c>
    </row>
    <row r="46" spans="1:11" ht="12.75">
      <c r="A46" s="236" t="s">
        <v>158</v>
      </c>
      <c r="B46" s="237"/>
      <c r="C46" s="237"/>
      <c r="D46" s="237"/>
      <c r="E46" s="237"/>
      <c r="F46" s="237"/>
      <c r="G46" s="237"/>
      <c r="H46" s="237"/>
      <c r="I46" s="1">
        <v>38</v>
      </c>
      <c r="J46" s="56">
        <f>IF(J39&gt;J45,J39-J45,0)</f>
        <v>0</v>
      </c>
      <c r="K46" s="47">
        <f>IF(K39&gt;K45,K39-K45,0)</f>
        <v>0</v>
      </c>
    </row>
    <row r="47" spans="1:11" ht="12.75">
      <c r="A47" s="236" t="s">
        <v>159</v>
      </c>
      <c r="B47" s="237"/>
      <c r="C47" s="237"/>
      <c r="D47" s="237"/>
      <c r="E47" s="237"/>
      <c r="F47" s="237"/>
      <c r="G47" s="237"/>
      <c r="H47" s="237"/>
      <c r="I47" s="1">
        <v>39</v>
      </c>
      <c r="J47" s="56">
        <f>IF(J45&gt;J39,J45-J39,0)</f>
        <v>0</v>
      </c>
      <c r="K47" s="47">
        <f>IF(K45&gt;K39,K45-K39,0)</f>
        <v>0</v>
      </c>
    </row>
    <row r="48" spans="1:11" ht="12.75">
      <c r="A48" s="236" t="s">
        <v>148</v>
      </c>
      <c r="B48" s="237"/>
      <c r="C48" s="237"/>
      <c r="D48" s="237"/>
      <c r="E48" s="237"/>
      <c r="F48" s="237"/>
      <c r="G48" s="237"/>
      <c r="H48" s="237"/>
      <c r="I48" s="1">
        <v>40</v>
      </c>
      <c r="J48" s="56">
        <f>IF(J20-J21+J33-J34+J46-J47&gt;0,J20-J21+J33-J34+J46-J47,0)</f>
        <v>0</v>
      </c>
      <c r="K48" s="47">
        <f>IF(K20-K21+K33-K34+K46-K47&gt;0,K20-K21+K33-K34+K46-K47,0)</f>
        <v>0</v>
      </c>
    </row>
    <row r="49" spans="1:11" ht="12.75">
      <c r="A49" s="236" t="s">
        <v>14</v>
      </c>
      <c r="B49" s="237"/>
      <c r="C49" s="237"/>
      <c r="D49" s="237"/>
      <c r="E49" s="237"/>
      <c r="F49" s="237"/>
      <c r="G49" s="237"/>
      <c r="H49" s="237"/>
      <c r="I49" s="1">
        <v>41</v>
      </c>
      <c r="J49" s="56">
        <f>IF(J21-J20+J34-J33+J47-J46&gt;0,J21-J20+J34-J33+J47-J46,0)</f>
        <v>0</v>
      </c>
      <c r="K49" s="47">
        <f>IF(K21-K20+K34-K33+K47-K46&gt;0,K21-K20+K34-K33+K47-K46,0)</f>
        <v>0</v>
      </c>
    </row>
    <row r="50" spans="1:11" ht="12.75">
      <c r="A50" s="236" t="s">
        <v>157</v>
      </c>
      <c r="B50" s="237"/>
      <c r="C50" s="237"/>
      <c r="D50" s="237"/>
      <c r="E50" s="237"/>
      <c r="F50" s="237"/>
      <c r="G50" s="237"/>
      <c r="H50" s="237"/>
      <c r="I50" s="1">
        <v>42</v>
      </c>
      <c r="J50" s="5"/>
      <c r="K50" s="7"/>
    </row>
    <row r="51" spans="1:11" ht="12.75">
      <c r="A51" s="236" t="s">
        <v>170</v>
      </c>
      <c r="B51" s="237"/>
      <c r="C51" s="237"/>
      <c r="D51" s="237"/>
      <c r="E51" s="237"/>
      <c r="F51" s="237"/>
      <c r="G51" s="237"/>
      <c r="H51" s="237"/>
      <c r="I51" s="1">
        <v>43</v>
      </c>
      <c r="J51" s="5"/>
      <c r="K51" s="7"/>
    </row>
    <row r="52" spans="1:11" ht="12.75">
      <c r="A52" s="236" t="s">
        <v>171</v>
      </c>
      <c r="B52" s="237"/>
      <c r="C52" s="237"/>
      <c r="D52" s="237"/>
      <c r="E52" s="237"/>
      <c r="F52" s="237"/>
      <c r="G52" s="237"/>
      <c r="H52" s="237"/>
      <c r="I52" s="1">
        <v>44</v>
      </c>
      <c r="J52" s="5"/>
      <c r="K52" s="7"/>
    </row>
    <row r="53" spans="1:11" ht="12.75">
      <c r="A53" s="256" t="s">
        <v>172</v>
      </c>
      <c r="B53" s="257"/>
      <c r="C53" s="257"/>
      <c r="D53" s="257"/>
      <c r="E53" s="257"/>
      <c r="F53" s="257"/>
      <c r="G53" s="257"/>
      <c r="H53" s="257"/>
      <c r="I53" s="4">
        <v>45</v>
      </c>
      <c r="J53" s="57">
        <f>J50+J51-J52</f>
        <v>0</v>
      </c>
      <c r="K53" s="54">
        <f>K50+K51-K52</f>
        <v>0</v>
      </c>
    </row>
    <row r="54" spans="1:11" ht="12.75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="125" zoomScaleSheetLayoutView="125" zoomScalePageLayoutView="0" workbookViewId="0" topLeftCell="A1">
      <selection activeCell="M23" sqref="M23"/>
    </sheetView>
  </sheetViews>
  <sheetFormatPr defaultColWidth="9.140625" defaultRowHeight="12.75"/>
  <cols>
    <col min="1" max="4" width="9.140625" style="67" customWidth="1"/>
    <col min="5" max="5" width="10.140625" style="67" bestFit="1" customWidth="1"/>
    <col min="6" max="9" width="9.140625" style="67" customWidth="1"/>
    <col min="10" max="11" width="10.140625" style="67" bestFit="1" customWidth="1"/>
    <col min="12" max="12" width="10.421875" style="67" bestFit="1" customWidth="1"/>
    <col min="13" max="13" width="12.140625" style="67" bestFit="1" customWidth="1"/>
    <col min="14" max="16384" width="9.140625" style="67" customWidth="1"/>
  </cols>
  <sheetData>
    <row r="1" spans="1:11" ht="12.75">
      <c r="A1" s="327" t="s">
        <v>337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5.75">
      <c r="A2" s="38"/>
      <c r="B2" s="66"/>
      <c r="C2" s="312" t="s">
        <v>275</v>
      </c>
      <c r="D2" s="312"/>
      <c r="E2" s="119">
        <v>43101</v>
      </c>
      <c r="F2" s="118" t="s">
        <v>244</v>
      </c>
      <c r="G2" s="313">
        <v>43281</v>
      </c>
      <c r="H2" s="314"/>
      <c r="I2" s="66"/>
      <c r="J2" s="66"/>
      <c r="K2" s="66"/>
    </row>
    <row r="3" spans="1:11" ht="12.75">
      <c r="A3" s="299" t="s">
        <v>345</v>
      </c>
      <c r="B3" s="300"/>
      <c r="C3" s="300"/>
      <c r="D3" s="300"/>
      <c r="E3" s="300"/>
      <c r="F3" s="300"/>
      <c r="G3" s="300"/>
      <c r="H3" s="300"/>
      <c r="I3" s="300"/>
      <c r="J3" s="300"/>
      <c r="K3" s="301"/>
    </row>
    <row r="4" spans="1:11" ht="23.25">
      <c r="A4" s="315" t="s">
        <v>58</v>
      </c>
      <c r="B4" s="315"/>
      <c r="C4" s="315"/>
      <c r="D4" s="315"/>
      <c r="E4" s="315"/>
      <c r="F4" s="315"/>
      <c r="G4" s="315"/>
      <c r="H4" s="315"/>
      <c r="I4" s="70" t="s">
        <v>298</v>
      </c>
      <c r="J4" s="71" t="s">
        <v>149</v>
      </c>
      <c r="K4" s="71" t="s">
        <v>150</v>
      </c>
    </row>
    <row r="5" spans="1:11" ht="12.75">
      <c r="A5" s="316">
        <v>1</v>
      </c>
      <c r="B5" s="316"/>
      <c r="C5" s="316"/>
      <c r="D5" s="316"/>
      <c r="E5" s="316"/>
      <c r="F5" s="316"/>
      <c r="G5" s="316"/>
      <c r="H5" s="316"/>
      <c r="I5" s="73">
        <v>2</v>
      </c>
      <c r="J5" s="72" t="s">
        <v>276</v>
      </c>
      <c r="K5" s="72" t="s">
        <v>277</v>
      </c>
    </row>
    <row r="6" spans="1:11" ht="12.75">
      <c r="A6" s="317" t="s">
        <v>278</v>
      </c>
      <c r="B6" s="318"/>
      <c r="C6" s="318"/>
      <c r="D6" s="318"/>
      <c r="E6" s="318"/>
      <c r="F6" s="318"/>
      <c r="G6" s="318"/>
      <c r="H6" s="318"/>
      <c r="I6" s="39">
        <v>1</v>
      </c>
      <c r="J6" s="6">
        <v>203064600</v>
      </c>
      <c r="K6" s="6">
        <v>203064600</v>
      </c>
    </row>
    <row r="7" spans="1:11" ht="12.75">
      <c r="A7" s="317" t="s">
        <v>279</v>
      </c>
      <c r="B7" s="318"/>
      <c r="C7" s="318"/>
      <c r="D7" s="318"/>
      <c r="E7" s="318"/>
      <c r="F7" s="318"/>
      <c r="G7" s="318"/>
      <c r="H7" s="318"/>
      <c r="I7" s="39">
        <v>2</v>
      </c>
      <c r="J7" s="7">
        <v>12257035</v>
      </c>
      <c r="K7" s="40">
        <v>12257035</v>
      </c>
    </row>
    <row r="8" spans="1:11" ht="12.75">
      <c r="A8" s="317" t="s">
        <v>280</v>
      </c>
      <c r="B8" s="318"/>
      <c r="C8" s="318"/>
      <c r="D8" s="318"/>
      <c r="E8" s="318"/>
      <c r="F8" s="318"/>
      <c r="G8" s="318"/>
      <c r="H8" s="318"/>
      <c r="I8" s="39">
        <v>3</v>
      </c>
      <c r="J8" s="7">
        <v>467000</v>
      </c>
      <c r="K8" s="40">
        <v>467000</v>
      </c>
    </row>
    <row r="9" spans="1:11" ht="12.75">
      <c r="A9" s="317" t="s">
        <v>281</v>
      </c>
      <c r="B9" s="318"/>
      <c r="C9" s="318"/>
      <c r="D9" s="318"/>
      <c r="E9" s="318"/>
      <c r="F9" s="318"/>
      <c r="G9" s="318"/>
      <c r="H9" s="318"/>
      <c r="I9" s="39">
        <v>4</v>
      </c>
      <c r="J9" s="7">
        <v>-200493969</v>
      </c>
      <c r="K9" s="40">
        <v>-233853300</v>
      </c>
    </row>
    <row r="10" spans="1:11" ht="12.75">
      <c r="A10" s="317" t="s">
        <v>282</v>
      </c>
      <c r="B10" s="318"/>
      <c r="C10" s="318"/>
      <c r="D10" s="318"/>
      <c r="E10" s="318"/>
      <c r="F10" s="318"/>
      <c r="G10" s="318"/>
      <c r="H10" s="318"/>
      <c r="I10" s="39">
        <v>5</v>
      </c>
      <c r="J10" s="7">
        <v>-33359330</v>
      </c>
      <c r="K10" s="40">
        <v>5018546</v>
      </c>
    </row>
    <row r="11" spans="1:11" ht="12.75">
      <c r="A11" s="317" t="s">
        <v>283</v>
      </c>
      <c r="B11" s="318"/>
      <c r="C11" s="318"/>
      <c r="D11" s="318"/>
      <c r="E11" s="318"/>
      <c r="F11" s="318"/>
      <c r="G11" s="318"/>
      <c r="H11" s="318"/>
      <c r="I11" s="39">
        <v>6</v>
      </c>
      <c r="J11" s="7">
        <v>104439061</v>
      </c>
      <c r="K11" s="40">
        <v>104439061</v>
      </c>
    </row>
    <row r="12" spans="1:11" ht="12.75">
      <c r="A12" s="317" t="s">
        <v>284</v>
      </c>
      <c r="B12" s="318"/>
      <c r="C12" s="318"/>
      <c r="D12" s="318"/>
      <c r="E12" s="318"/>
      <c r="F12" s="318"/>
      <c r="G12" s="318"/>
      <c r="H12" s="318"/>
      <c r="I12" s="39">
        <v>7</v>
      </c>
      <c r="J12" s="7"/>
      <c r="K12" s="40"/>
    </row>
    <row r="13" spans="1:11" ht="12.75">
      <c r="A13" s="317" t="s">
        <v>285</v>
      </c>
      <c r="B13" s="318"/>
      <c r="C13" s="318"/>
      <c r="D13" s="318"/>
      <c r="E13" s="318"/>
      <c r="F13" s="318"/>
      <c r="G13" s="318"/>
      <c r="H13" s="318"/>
      <c r="I13" s="39">
        <v>8</v>
      </c>
      <c r="J13" s="7"/>
      <c r="K13" s="40"/>
    </row>
    <row r="14" spans="1:11" ht="12.75">
      <c r="A14" s="317" t="s">
        <v>286</v>
      </c>
      <c r="B14" s="318"/>
      <c r="C14" s="318"/>
      <c r="D14" s="318"/>
      <c r="E14" s="318"/>
      <c r="F14" s="318"/>
      <c r="G14" s="318"/>
      <c r="H14" s="318"/>
      <c r="I14" s="39">
        <v>9</v>
      </c>
      <c r="J14" s="7"/>
      <c r="K14" s="40"/>
    </row>
    <row r="15" spans="1:13" ht="12.75">
      <c r="A15" s="319" t="s">
        <v>287</v>
      </c>
      <c r="B15" s="320"/>
      <c r="C15" s="320"/>
      <c r="D15" s="320"/>
      <c r="E15" s="320"/>
      <c r="F15" s="320"/>
      <c r="G15" s="320"/>
      <c r="H15" s="320"/>
      <c r="I15" s="39">
        <v>10</v>
      </c>
      <c r="J15" s="68">
        <f>SUM(J6:J14)</f>
        <v>86374397</v>
      </c>
      <c r="K15" s="68">
        <f>SUM(K6:K14)</f>
        <v>91392942</v>
      </c>
      <c r="L15" s="120"/>
      <c r="M15" s="120"/>
    </row>
    <row r="16" spans="1:13" ht="12.75">
      <c r="A16" s="317" t="s">
        <v>288</v>
      </c>
      <c r="B16" s="318"/>
      <c r="C16" s="318"/>
      <c r="D16" s="318"/>
      <c r="E16" s="318"/>
      <c r="F16" s="318"/>
      <c r="G16" s="318"/>
      <c r="H16" s="318"/>
      <c r="I16" s="39">
        <v>11</v>
      </c>
      <c r="J16" s="40"/>
      <c r="K16" s="40"/>
      <c r="L16" s="120"/>
      <c r="M16" s="120"/>
    </row>
    <row r="17" spans="1:11" ht="12.75">
      <c r="A17" s="317" t="s">
        <v>289</v>
      </c>
      <c r="B17" s="318"/>
      <c r="C17" s="318"/>
      <c r="D17" s="318"/>
      <c r="E17" s="318"/>
      <c r="F17" s="318"/>
      <c r="G17" s="318"/>
      <c r="H17" s="318"/>
      <c r="I17" s="39">
        <v>12</v>
      </c>
      <c r="J17" s="40"/>
      <c r="K17" s="40"/>
    </row>
    <row r="18" spans="1:11" ht="12.75">
      <c r="A18" s="317" t="s">
        <v>290</v>
      </c>
      <c r="B18" s="318"/>
      <c r="C18" s="318"/>
      <c r="D18" s="318"/>
      <c r="E18" s="318"/>
      <c r="F18" s="318"/>
      <c r="G18" s="318"/>
      <c r="H18" s="318"/>
      <c r="I18" s="39">
        <v>13</v>
      </c>
      <c r="J18" s="40"/>
      <c r="K18" s="40"/>
    </row>
    <row r="19" spans="1:11" ht="12.75">
      <c r="A19" s="317" t="s">
        <v>291</v>
      </c>
      <c r="B19" s="318"/>
      <c r="C19" s="318"/>
      <c r="D19" s="318"/>
      <c r="E19" s="318"/>
      <c r="F19" s="318"/>
      <c r="G19" s="318"/>
      <c r="H19" s="318"/>
      <c r="I19" s="39">
        <v>14</v>
      </c>
      <c r="J19" s="40"/>
      <c r="K19" s="40"/>
    </row>
    <row r="20" spans="1:11" ht="12.75">
      <c r="A20" s="317" t="s">
        <v>292</v>
      </c>
      <c r="B20" s="318"/>
      <c r="C20" s="318"/>
      <c r="D20" s="318"/>
      <c r="E20" s="318"/>
      <c r="F20" s="318"/>
      <c r="G20" s="318"/>
      <c r="H20" s="318"/>
      <c r="I20" s="39">
        <v>15</v>
      </c>
      <c r="J20" s="40"/>
      <c r="K20" s="40"/>
    </row>
    <row r="21" spans="1:11" ht="12.75">
      <c r="A21" s="317" t="s">
        <v>293</v>
      </c>
      <c r="B21" s="318"/>
      <c r="C21" s="318"/>
      <c r="D21" s="318"/>
      <c r="E21" s="318"/>
      <c r="F21" s="318"/>
      <c r="G21" s="318"/>
      <c r="H21" s="318"/>
      <c r="I21" s="39">
        <v>16</v>
      </c>
      <c r="J21" s="7">
        <v>-33359330</v>
      </c>
      <c r="K21" s="40">
        <v>5018546</v>
      </c>
    </row>
    <row r="22" spans="1:11" ht="12.75">
      <c r="A22" s="319" t="s">
        <v>294</v>
      </c>
      <c r="B22" s="320"/>
      <c r="C22" s="320"/>
      <c r="D22" s="320"/>
      <c r="E22" s="320"/>
      <c r="F22" s="320"/>
      <c r="G22" s="320"/>
      <c r="H22" s="320"/>
      <c r="I22" s="39">
        <v>17</v>
      </c>
      <c r="J22" s="69">
        <f>SUM(J16:J21)</f>
        <v>-33359330</v>
      </c>
      <c r="K22" s="69">
        <f>SUM(K16:K21)</f>
        <v>5018546</v>
      </c>
    </row>
    <row r="23" spans="1:11" ht="12.75">
      <c r="A23" s="329"/>
      <c r="B23" s="330"/>
      <c r="C23" s="330"/>
      <c r="D23" s="330"/>
      <c r="E23" s="330"/>
      <c r="F23" s="330"/>
      <c r="G23" s="330"/>
      <c r="H23" s="330"/>
      <c r="I23" s="331"/>
      <c r="J23" s="331"/>
      <c r="K23" s="332"/>
    </row>
    <row r="24" spans="1:12" ht="12.75">
      <c r="A24" s="321" t="s">
        <v>295</v>
      </c>
      <c r="B24" s="322"/>
      <c r="C24" s="322"/>
      <c r="D24" s="322"/>
      <c r="E24" s="322"/>
      <c r="F24" s="322"/>
      <c r="G24" s="322"/>
      <c r="H24" s="322"/>
      <c r="I24" s="41">
        <v>18</v>
      </c>
      <c r="J24" s="7">
        <v>92577468</v>
      </c>
      <c r="K24" s="7">
        <v>91047861</v>
      </c>
      <c r="L24" s="120"/>
    </row>
    <row r="25" spans="1:11" ht="12.75">
      <c r="A25" s="323" t="s">
        <v>296</v>
      </c>
      <c r="B25" s="324"/>
      <c r="C25" s="324"/>
      <c r="D25" s="324"/>
      <c r="E25" s="324"/>
      <c r="F25" s="324"/>
      <c r="G25" s="324"/>
      <c r="H25" s="324"/>
      <c r="I25" s="42">
        <v>19</v>
      </c>
      <c r="J25" s="8">
        <v>-6203071</v>
      </c>
      <c r="K25" s="8">
        <v>345081</v>
      </c>
    </row>
    <row r="26" spans="1:11" ht="30" customHeight="1">
      <c r="A26" s="325" t="s">
        <v>297</v>
      </c>
      <c r="B26" s="326"/>
      <c r="C26" s="326"/>
      <c r="D26" s="326"/>
      <c r="E26" s="326"/>
      <c r="F26" s="326"/>
      <c r="G26" s="326"/>
      <c r="H26" s="326"/>
      <c r="I26" s="326"/>
      <c r="J26" s="326"/>
      <c r="K26" s="326"/>
    </row>
  </sheetData>
  <sheetProtection/>
  <protectedRanges>
    <protectedRange sqref="E2:E3" name="Range1_1_1"/>
    <protectedRange sqref="G2:H3" name="Range1_2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:G3">
    <cfRule type="cellIs" priority="2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4:K25 J16:K21 J6:K1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5:K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33" t="s">
        <v>274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ht="12.7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2.75" customHeight="1">
      <c r="A4" s="334" t="s">
        <v>309</v>
      </c>
      <c r="B4" s="334"/>
      <c r="C4" s="334"/>
      <c r="D4" s="334"/>
      <c r="E4" s="334"/>
      <c r="F4" s="334"/>
      <c r="G4" s="334"/>
      <c r="H4" s="334"/>
      <c r="I4" s="334"/>
      <c r="J4" s="334"/>
    </row>
    <row r="5" spans="1:10" ht="12.75" customHeight="1">
      <c r="A5" s="334"/>
      <c r="B5" s="334"/>
      <c r="C5" s="334"/>
      <c r="D5" s="334"/>
      <c r="E5" s="334"/>
      <c r="F5" s="334"/>
      <c r="G5" s="334"/>
      <c r="H5" s="334"/>
      <c r="I5" s="334"/>
      <c r="J5" s="334"/>
    </row>
    <row r="6" spans="1:10" ht="12.75" customHeight="1">
      <c r="A6" s="334"/>
      <c r="B6" s="334"/>
      <c r="C6" s="334"/>
      <c r="D6" s="334"/>
      <c r="E6" s="334"/>
      <c r="F6" s="334"/>
      <c r="G6" s="334"/>
      <c r="H6" s="334"/>
      <c r="I6" s="334"/>
      <c r="J6" s="334"/>
    </row>
    <row r="7" spans="1:10" ht="12.75" customHeight="1">
      <c r="A7" s="334"/>
      <c r="B7" s="334"/>
      <c r="C7" s="334"/>
      <c r="D7" s="334"/>
      <c r="E7" s="334"/>
      <c r="F7" s="334"/>
      <c r="G7" s="334"/>
      <c r="H7" s="334"/>
      <c r="I7" s="334"/>
      <c r="J7" s="334"/>
    </row>
    <row r="8" spans="1:10" ht="12.75" customHeight="1">
      <c r="A8" s="334"/>
      <c r="B8" s="334"/>
      <c r="C8" s="334"/>
      <c r="D8" s="334"/>
      <c r="E8" s="334"/>
      <c r="F8" s="334"/>
      <c r="G8" s="334"/>
      <c r="H8" s="334"/>
      <c r="I8" s="334"/>
      <c r="J8" s="334"/>
    </row>
    <row r="9" spans="1:10" ht="12.75" customHeight="1">
      <c r="A9" s="334"/>
      <c r="B9" s="334"/>
      <c r="C9" s="334"/>
      <c r="D9" s="334"/>
      <c r="E9" s="334"/>
      <c r="F9" s="334"/>
      <c r="G9" s="334"/>
      <c r="H9" s="334"/>
      <c r="I9" s="334"/>
      <c r="J9" s="334"/>
    </row>
    <row r="10" spans="1:10" ht="12.75" customHeight="1">
      <c r="A10" s="334"/>
      <c r="B10" s="334"/>
      <c r="C10" s="334"/>
      <c r="D10" s="334"/>
      <c r="E10" s="334"/>
      <c r="F10" s="334"/>
      <c r="G10" s="334"/>
      <c r="H10" s="334"/>
      <c r="I10" s="334"/>
      <c r="J10" s="334"/>
    </row>
    <row r="11" spans="1:10" ht="12.75">
      <c r="A11" s="335"/>
      <c r="B11" s="335"/>
      <c r="C11" s="335"/>
      <c r="D11" s="335"/>
      <c r="E11" s="335"/>
      <c r="F11" s="335"/>
      <c r="G11" s="335"/>
      <c r="H11" s="335"/>
      <c r="I11" s="335"/>
      <c r="J11" s="335"/>
    </row>
    <row r="12" spans="1:10" ht="12.75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2.7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2.7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2.7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2.7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.7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.7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2.7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.7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.7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.7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2.7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2.7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5">
      <c r="A26" s="36"/>
      <c r="B26" s="36"/>
      <c r="C26" s="36"/>
      <c r="D26" s="36"/>
      <c r="E26" s="36"/>
      <c r="F26" s="36"/>
      <c r="G26" s="36"/>
      <c r="H26" s="36"/>
      <c r="I26" s="37"/>
      <c r="J26" s="36"/>
    </row>
    <row r="27" spans="1:10" ht="12.75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2.75">
      <c r="A28" s="36"/>
      <c r="B28" s="36"/>
      <c r="C28" s="36"/>
      <c r="D28" s="36"/>
      <c r="E28" s="36"/>
      <c r="F28" s="36"/>
      <c r="G28" s="36"/>
      <c r="H28" s="36"/>
      <c r="I28" s="36"/>
      <c r="J28" s="3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Zrinka Kolarec</cp:lastModifiedBy>
  <cp:lastPrinted>2017-04-25T06:27:51Z</cp:lastPrinted>
  <dcterms:created xsi:type="dcterms:W3CDTF">2008-10-17T11:51:54Z</dcterms:created>
  <dcterms:modified xsi:type="dcterms:W3CDTF">2018-07-26T08:13:34Z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