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<sst xmlns="http://schemas.openxmlformats.org/spreadsheetml/2006/main" count="396" uniqueCount="342">
  <si>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</si>
  <si>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</si>
  <si>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</si>
  <si>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</si>
  <si>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</si>
  <si>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</si>
  <si>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</si>
  <si>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</si>
  <si>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</si>
  <si>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</si>
  <si>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</si>
  <si>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</si>
  <si>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</si>
  <si>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</si>
  <si>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</si>
  <si>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</si>
  <si>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</si>
  <si>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</si>
  <si>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</si>
  <si>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</si>
  <si>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</si>
  <si>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</si>
  <si>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</si>
  <si>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</si>
  <si>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</si>
  <si>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</si>
  <si>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</si>
  <si>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</si>
  <si>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</si>
  <si>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</si>
  <si>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</si>
  <si>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</si>
  <si>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</si>
  <si>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</si>
  <si>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</si>
  <si>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</si>
  <si>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</si>
  <si>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</si>
  <si>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</si>
  <si>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</si>
  <si>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</si>
  <si>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</si>
  <si>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</si>
  <si>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</si>
  <si>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</si>
  <si>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</si>
  <si>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</si>
  <si>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</si>
  <si>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</si>
  <si>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</si>
  <si>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</si>
  <si>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</si>
  <si>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</si>
  <si>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</si>
  <si>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</si>
  <si>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</si>
  <si>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</si>
  <si>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</si>
  <si>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</si>
  <si>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</si>
  <si>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</si>
  <si>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</si>
  <si>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</si>
  <si>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</si>
  <si>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</si>
  <si>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</si>
  <si>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</si>
  <si>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</si>
  <si>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</si>
  <si>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</si>
  <si>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</si>
  <si>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</si>
  <si>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</si>
  <si>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</si>
  <si>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</si>
  <si>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</si>
  <si>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</si>
  <si>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</si>
  <si>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</si>
  <si>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</si>
  <si>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</si>
  <si>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</si>
  <si>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</si>
  <si>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</si>
  <si>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</si>
  <si>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</si>
  <si>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</si>
  <si>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</si>
  <si>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</si>
  <si>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</si>
  <si>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</si>
  <si>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</si>
  <si>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</si>
  <si>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</si>
  <si>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</si>
  <si>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</si>
  <si>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</si>
  <si>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</si>
  <si>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</si>
  <si>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</si>
  <si>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</si>
  <si>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</si>
  <si>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</si>
  <si>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</si>
  <si>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</si>
  <si>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</si>
  <si>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</si>
  <si>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</si>
  <si>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</si>
  <si>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</si>
  <si>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</si>
  <si>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</si>
  <si>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</si>
  <si>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</si>
  <si>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</si>
  <si>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</si>
  <si>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</si>
  <si>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</si>
  <si>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</si>
  <si>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</si>
  <si>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</si>
  <si>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</si>
  <si>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</si>
  <si>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</si>
  <si>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</si>
  <si>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</si>
  <si>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</si>
  <si>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</si>
  <si>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</si>
  <si>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</si>
  <si>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</si>
  <si>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</si>
  <si>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</si>
  <si>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</si>
  <si>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</si>
  <si>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</si>
  <si>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</si>
  <si>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</si>
  <si>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</si>
  <si>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</si>
  <si>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</si>
  <si>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</si>
  <si>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</si>
  <si>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</si>
  <si>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</si>
  <si>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</si>
  <si>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</si>
  <si>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</si>
  <si>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</si>
  <si>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</si>
  <si>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</si>
  <si>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</si>
  <si>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</si>
  <si>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</si>
  <si>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</si>
  <si>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</si>
  <si>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</si>
  <si>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</si>
  <si>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</si>
  <si>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</si>
  <si>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</si>
  <si>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</si>
  <si>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</si>
  <si>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</si>
  <si>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</si>
  <si>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</si>
  <si>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</si>
  <si>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</si>
  <si>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</si>
  <si>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</si>
  <si>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</si>
  <si>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</si>
  <si>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</si>
  <si>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</si>
  <si>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</si>
  <si>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</si>
  <si>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</si>
  <si>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</si>
  <si>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</si>
  <si>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</si>
  <si>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</si>
  <si>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</si>
  <si>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</si>
  <si>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</si>
  <si>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</si>
  <si>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</si>
  <si>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</si>
  <si>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</si>
  <si>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</si>
  <si>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</si>
  <si>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</si>
  <si>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</si>
  <si>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</si>
  <si>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</si>
  <si>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</si>
  <si>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</si>
  <si>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</si>
  <si>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</si>
  <si>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</si>
  <si>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</si>
  <si>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</si>
  <si>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</si>
  <si>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</si>
  <si>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</si>
  <si>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</si>
  <si>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</si>
  <si>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</si>
  <si>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</si>
  <si>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</si>
  <si>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</si>
  <si>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</si>
  <si>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</si>
  <si>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</si>
  <si>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</si>
  <si>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</si>
  <si>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</si>
  <si>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</si>
  <si>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</si>
  <si>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</si>
  <si>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</si>
  <si>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</si>
  <si>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</si>
  <si>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</si>
  <si>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</si>
  <si>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</si>
  <si>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</si>
  <si>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</si>
  <si>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</si>
  <si>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</si>
  <si>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</si>
  <si>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</si>
  <si>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</si>
  <si>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</si>
  <si>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</si>
  <si>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</si>
  <si>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</si>
  <si>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</si>
  <si>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</si>
  <si>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</si>
  <si>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</si>
  <si>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</si>
  <si>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</si>
  <si>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</si>
  <si>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</si>
  <si>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</si>
  <si>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</si>
  <si>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</si>
  <si>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</si>
  <si>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</si>
  <si>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</si>
  <si>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</si>
  <si>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</si>
  <si>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</si>
  <si>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</si>
  <si>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</si>
  <si>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</si>
  <si>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</si>
  <si>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</si>
  <si>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</si>
  <si>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</si>
  <si>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</si>
  <si>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</si>
  <si>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</si>
  <si>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</si>
  <si>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</si>
  <si>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</si>
  <si>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</si>
  <si>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</si>
  <si>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</si>
  <si>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</si>
  <si>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</si>
  <si>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</si>
  <si>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</si>
  <si>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</si>
  <si>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</si>
  <si>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</si>
  <si>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</si>
  <si>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</si>
  <si>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</si>
  <si>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</si>
  <si>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</si>
  <si>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</si>
  <si>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</si>
  <si>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</si>
  <si>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</si>
  <si>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</si>
  <si>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</si>
  <si>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</si>
  <si>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</si>
  <si>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</si>
  <si>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</si>
  <si>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</si>
  <si>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</si>
  <si>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</si>
  <si>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</si>
  <si>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</si>
  <si>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</si>
  <si>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</si>
  <si>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</si>
  <si>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</si>
  <si>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</si>
  <si>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</si>
  <si>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</si>
  <si>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</si>
  <si>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</si>
  <si>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</si>
  <si>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</si>
  <si>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</si>
  <si>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</si>
  <si>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</si>
  <si>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</si>
  <si>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</si>
  <si>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</si>
  <si>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</si>
  <si>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</si>
  <si>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</si>
  <si>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</si>
  <si>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</si>
  <si>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</si>
  <si>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</si>
  <si>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</si>
  <si>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</si>
  <si>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</si>
  <si>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</si>
  <si>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</si>
  <si>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</si>
  <si>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</si>
  <si>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</si>
  <si>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</si>
  <si>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</si>
  <si>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</si>
  <si>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035/446 256</t>
  </si>
  <si>
    <t>035/444 108</t>
  </si>
  <si>
    <t>1. Financijski izvještaji (bilanca, račun dobiti i gubitka, izvještaj o novčanom tijeku, izvještaj o promjenama</t>
  </si>
  <si>
    <t>ĐURO ĐAKOVIĆ Grupa d.d.</t>
  </si>
  <si>
    <t>Obveznik: ĐURO ĐAKOVIĆ Grupa d.d.</t>
  </si>
  <si>
    <t>F) UKUPNO – PASIVA (062+079+083+093+106)</t>
  </si>
  <si>
    <t>1.1.2018.</t>
  </si>
  <si>
    <t>POSAVAC, SLAVEN</t>
  </si>
  <si>
    <t>BOGDANOVIĆ, MARKO</t>
  </si>
  <si>
    <t>stanje na dan 31.3.2018.</t>
  </si>
  <si>
    <t>u razdoblju 1.1.2018. do 31.3.2018.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</si>
</sst>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167" fontId="3" fillId="0" borderId="10" xfId="0" applyNumberFormat="1" applyFont="1" applyFill="1" applyBorder="1" applyAlignment="1">
      <alignment horizontal="center" vertical="center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7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245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6" t="s">
        <v>246</v>
      </c>
      <c r="B2" s="197"/>
      <c r="C2" s="197"/>
      <c r="D2" s="198"/>
      <c r="E2" s="117" t="s">
        <v>337</v>
      </c>
      <c r="F2" s="12"/>
      <c r="G2" s="13" t="s">
        <v>247</v>
      </c>
      <c r="H2" s="117">
        <v>43190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99" t="s">
        <v>313</v>
      </c>
      <c r="B4" s="200"/>
      <c r="C4" s="200"/>
      <c r="D4" s="200"/>
      <c r="E4" s="200"/>
      <c r="F4" s="200"/>
      <c r="G4" s="200"/>
      <c r="H4" s="200"/>
      <c r="I4" s="20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5" t="s">
        <v>248</v>
      </c>
      <c r="B6" s="146"/>
      <c r="C6" s="194" t="s">
        <v>318</v>
      </c>
      <c r="D6" s="195"/>
      <c r="E6" s="204"/>
      <c r="F6" s="204"/>
      <c r="G6" s="204"/>
      <c r="H6" s="204"/>
      <c r="I6" s="121"/>
      <c r="J6" s="10"/>
      <c r="K6" s="10"/>
      <c r="L6" s="10"/>
    </row>
    <row r="7" spans="1:12" ht="12.75">
      <c r="A7" s="93"/>
      <c r="B7" s="22"/>
      <c r="C7" s="24"/>
      <c r="D7" s="24"/>
      <c r="E7" s="204"/>
      <c r="F7" s="204"/>
      <c r="G7" s="204"/>
      <c r="H7" s="204"/>
      <c r="I7" s="121"/>
      <c r="J7" s="10"/>
      <c r="K7" s="10"/>
      <c r="L7" s="10"/>
    </row>
    <row r="8" spans="1:12" ht="12.75">
      <c r="A8" s="202" t="s">
        <v>249</v>
      </c>
      <c r="B8" s="203"/>
      <c r="C8" s="194" t="s">
        <v>319</v>
      </c>
      <c r="D8" s="195"/>
      <c r="E8" s="204"/>
      <c r="F8" s="204"/>
      <c r="G8" s="204"/>
      <c r="H8" s="204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40" t="s">
        <v>250</v>
      </c>
      <c r="B10" s="192"/>
      <c r="C10" s="194">
        <v>58828286397</v>
      </c>
      <c r="D10" s="195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93"/>
      <c r="B11" s="192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5" t="s">
        <v>251</v>
      </c>
      <c r="B12" s="146"/>
      <c r="C12" s="167" t="s">
        <v>334</v>
      </c>
      <c r="D12" s="188"/>
      <c r="E12" s="188"/>
      <c r="F12" s="188"/>
      <c r="G12" s="188"/>
      <c r="H12" s="188"/>
      <c r="I12" s="189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5" t="s">
        <v>252</v>
      </c>
      <c r="B14" s="146"/>
      <c r="C14" s="190">
        <v>35000</v>
      </c>
      <c r="D14" s="191"/>
      <c r="E14" s="24"/>
      <c r="F14" s="167" t="s">
        <v>320</v>
      </c>
      <c r="G14" s="188"/>
      <c r="H14" s="188"/>
      <c r="I14" s="189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5" t="s">
        <v>253</v>
      </c>
      <c r="B16" s="146"/>
      <c r="C16" s="167" t="s">
        <v>321</v>
      </c>
      <c r="D16" s="188"/>
      <c r="E16" s="188"/>
      <c r="F16" s="188"/>
      <c r="G16" s="188"/>
      <c r="H16" s="188"/>
      <c r="I16" s="189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5" t="s">
        <v>254</v>
      </c>
      <c r="B18" s="146"/>
      <c r="C18" s="183" t="s">
        <v>322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5" t="s">
        <v>255</v>
      </c>
      <c r="B20" s="146"/>
      <c r="C20" s="183" t="s">
        <v>323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5" t="s">
        <v>256</v>
      </c>
      <c r="B22" s="146"/>
      <c r="C22" s="125">
        <v>396</v>
      </c>
      <c r="D22" s="167" t="s">
        <v>320</v>
      </c>
      <c r="E22" s="172"/>
      <c r="F22" s="173"/>
      <c r="G22" s="186"/>
      <c r="H22" s="187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5" t="s">
        <v>257</v>
      </c>
      <c r="B24" s="146"/>
      <c r="C24" s="125">
        <v>12</v>
      </c>
      <c r="D24" s="167" t="s">
        <v>324</v>
      </c>
      <c r="E24" s="172"/>
      <c r="F24" s="172"/>
      <c r="G24" s="173"/>
      <c r="H24" s="126" t="s">
        <v>258</v>
      </c>
      <c r="I24" s="127">
        <v>24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325</v>
      </c>
      <c r="I25" s="124"/>
      <c r="J25" s="10"/>
      <c r="K25" s="10"/>
      <c r="L25" s="10"/>
    </row>
    <row r="26" spans="1:12" ht="12.75">
      <c r="A26" s="145" t="s">
        <v>259</v>
      </c>
      <c r="B26" s="146"/>
      <c r="C26" s="129" t="s">
        <v>326</v>
      </c>
      <c r="D26" s="25"/>
      <c r="E26" s="130"/>
      <c r="F26" s="122"/>
      <c r="G26" s="174" t="s">
        <v>260</v>
      </c>
      <c r="H26" s="175"/>
      <c r="I26" s="131" t="s">
        <v>327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6" t="s">
        <v>261</v>
      </c>
      <c r="B28" s="177"/>
      <c r="C28" s="178"/>
      <c r="D28" s="178"/>
      <c r="E28" s="179" t="s">
        <v>262</v>
      </c>
      <c r="F28" s="180"/>
      <c r="G28" s="180"/>
      <c r="H28" s="181" t="s">
        <v>263</v>
      </c>
      <c r="I28" s="18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9"/>
      <c r="B30" s="162"/>
      <c r="C30" s="162"/>
      <c r="D30" s="163"/>
      <c r="E30" s="169"/>
      <c r="F30" s="162"/>
      <c r="G30" s="162"/>
      <c r="H30" s="159"/>
      <c r="I30" s="160"/>
      <c r="J30" s="10"/>
      <c r="K30" s="10"/>
      <c r="L30" s="10"/>
    </row>
    <row r="31" spans="1:12" ht="12.75">
      <c r="A31" s="93"/>
      <c r="B31" s="22"/>
      <c r="C31" s="21"/>
      <c r="D31" s="170"/>
      <c r="E31" s="170"/>
      <c r="F31" s="170"/>
      <c r="G31" s="171"/>
      <c r="H31" s="16"/>
      <c r="I31" s="98"/>
      <c r="J31" s="10"/>
      <c r="K31" s="10"/>
      <c r="L31" s="10"/>
    </row>
    <row r="32" spans="1:12" ht="12.75">
      <c r="A32" s="169"/>
      <c r="B32" s="162"/>
      <c r="C32" s="162"/>
      <c r="D32" s="163"/>
      <c r="E32" s="169"/>
      <c r="F32" s="162"/>
      <c r="G32" s="162"/>
      <c r="H32" s="159"/>
      <c r="I32" s="16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9"/>
      <c r="B34" s="162"/>
      <c r="C34" s="162"/>
      <c r="D34" s="163"/>
      <c r="E34" s="169"/>
      <c r="F34" s="162"/>
      <c r="G34" s="162"/>
      <c r="H34" s="159"/>
      <c r="I34" s="16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9"/>
      <c r="B36" s="162"/>
      <c r="C36" s="162"/>
      <c r="D36" s="163"/>
      <c r="E36" s="169"/>
      <c r="F36" s="162"/>
      <c r="G36" s="162"/>
      <c r="H36" s="159"/>
      <c r="I36" s="160"/>
      <c r="J36" s="10"/>
      <c r="K36" s="10"/>
      <c r="L36" s="10"/>
    </row>
    <row r="37" spans="1:12" ht="12.75">
      <c r="A37" s="100"/>
      <c r="B37" s="30"/>
      <c r="C37" s="164"/>
      <c r="D37" s="165"/>
      <c r="E37" s="16"/>
      <c r="F37" s="164"/>
      <c r="G37" s="165"/>
      <c r="H37" s="16"/>
      <c r="I37" s="94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0" t="s">
        <v>264</v>
      </c>
      <c r="B44" s="141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0"/>
      <c r="B45" s="30"/>
      <c r="C45" s="164"/>
      <c r="D45" s="165"/>
      <c r="E45" s="16"/>
      <c r="F45" s="164"/>
      <c r="G45" s="166"/>
      <c r="H45" s="35"/>
      <c r="I45" s="104"/>
      <c r="J45" s="10"/>
      <c r="K45" s="10"/>
      <c r="L45" s="10"/>
    </row>
    <row r="46" spans="1:12" ht="12.75">
      <c r="A46" s="140" t="s">
        <v>265</v>
      </c>
      <c r="B46" s="141"/>
      <c r="C46" s="167" t="s">
        <v>338</v>
      </c>
      <c r="D46" s="168"/>
      <c r="E46" s="168"/>
      <c r="F46" s="168"/>
      <c r="G46" s="168"/>
      <c r="H46" s="168"/>
      <c r="I46" s="168"/>
      <c r="J46" s="10"/>
      <c r="K46" s="10"/>
      <c r="L46" s="10"/>
    </row>
    <row r="47" spans="1:12" ht="12.75">
      <c r="A47" s="93"/>
      <c r="B47" s="22"/>
      <c r="C47" s="21" t="s">
        <v>266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0" t="s">
        <v>267</v>
      </c>
      <c r="B48" s="141"/>
      <c r="C48" s="152" t="s">
        <v>331</v>
      </c>
      <c r="D48" s="143"/>
      <c r="E48" s="144"/>
      <c r="F48" s="16"/>
      <c r="G48" s="51" t="s">
        <v>268</v>
      </c>
      <c r="H48" s="152" t="s">
        <v>332</v>
      </c>
      <c r="I48" s="14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0" t="s">
        <v>254</v>
      </c>
      <c r="B50" s="141"/>
      <c r="C50" s="142" t="s">
        <v>328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5" t="s">
        <v>269</v>
      </c>
      <c r="B52" s="146"/>
      <c r="C52" s="133" t="s">
        <v>339</v>
      </c>
      <c r="D52" s="132"/>
      <c r="E52" s="132"/>
      <c r="F52" s="132"/>
      <c r="G52" s="132"/>
      <c r="H52" s="132"/>
      <c r="I52" s="134"/>
      <c r="J52" s="10"/>
      <c r="K52" s="10"/>
      <c r="L52" s="10"/>
    </row>
    <row r="53" spans="1:12" ht="12.75">
      <c r="A53" s="105"/>
      <c r="B53" s="20"/>
      <c r="C53" s="155" t="s">
        <v>270</v>
      </c>
      <c r="D53" s="155"/>
      <c r="E53" s="155"/>
      <c r="F53" s="155"/>
      <c r="G53" s="155"/>
      <c r="H53" s="155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7" t="s">
        <v>271</v>
      </c>
      <c r="C55" s="148"/>
      <c r="D55" s="148"/>
      <c r="E55" s="148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49" t="s">
        <v>333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5"/>
      <c r="B57" s="149" t="s">
        <v>303</v>
      </c>
      <c r="C57" s="150"/>
      <c r="D57" s="150"/>
      <c r="E57" s="150"/>
      <c r="F57" s="150"/>
      <c r="G57" s="150"/>
      <c r="H57" s="150"/>
      <c r="I57" s="107"/>
      <c r="J57" s="10"/>
      <c r="K57" s="10"/>
      <c r="L57" s="10"/>
    </row>
    <row r="58" spans="1:12" ht="12.75">
      <c r="A58" s="105"/>
      <c r="B58" s="149" t="s">
        <v>304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5"/>
      <c r="B59" s="149" t="s">
        <v>305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272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273</v>
      </c>
      <c r="F62" s="33"/>
      <c r="G62" s="156" t="s">
        <v>274</v>
      </c>
      <c r="H62" s="157"/>
      <c r="I62" s="158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8"/>
      <c r="H63" s="139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view="pageBreakPreview" zoomScale="110" zoomScaleSheetLayoutView="110" zoomScalePageLayoutView="0" workbookViewId="0" topLeftCell="A49">
      <selection activeCell="K64" sqref="K64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1" width="11.7109375" style="52" customWidth="1"/>
    <col min="12" max="12" width="12.28125" style="52" bestFit="1" customWidth="1"/>
    <col min="13" max="16384" width="9.140625" style="52" customWidth="1"/>
  </cols>
  <sheetData>
    <row r="1" spans="1:11" ht="12.75" customHeight="1">
      <c r="A1" s="215" t="s">
        <v>152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340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217" t="s">
        <v>335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>
      <c r="A4" s="220" t="s">
        <v>58</v>
      </c>
      <c r="B4" s="221"/>
      <c r="C4" s="221"/>
      <c r="D4" s="221"/>
      <c r="E4" s="221"/>
      <c r="F4" s="221"/>
      <c r="G4" s="221"/>
      <c r="H4" s="222"/>
      <c r="I4" s="58" t="s">
        <v>275</v>
      </c>
      <c r="J4" s="59" t="s">
        <v>314</v>
      </c>
      <c r="K4" s="60" t="s">
        <v>315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57">
        <v>2</v>
      </c>
      <c r="J5" s="56">
        <v>3</v>
      </c>
      <c r="K5" s="56">
        <v>4</v>
      </c>
    </row>
    <row r="6" spans="1:11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209" t="s">
        <v>59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248597530</v>
      </c>
      <c r="K8" s="53">
        <f>K9+K16+K26+K35+K39</f>
        <v>246062283.3</v>
      </c>
    </row>
    <row r="9" spans="1:12" ht="12.75">
      <c r="A9" s="223" t="s">
        <v>203</v>
      </c>
      <c r="B9" s="224"/>
      <c r="C9" s="224"/>
      <c r="D9" s="224"/>
      <c r="E9" s="224"/>
      <c r="F9" s="224"/>
      <c r="G9" s="224"/>
      <c r="H9" s="225"/>
      <c r="I9" s="1">
        <v>3</v>
      </c>
      <c r="J9" s="53">
        <f>SUM(J10:J15)</f>
        <v>111120</v>
      </c>
      <c r="K9" s="53">
        <f>SUM(K10:K15)</f>
        <v>100580.51000000007</v>
      </c>
      <c r="L9" s="136"/>
    </row>
    <row r="10" spans="1:12" ht="12.75">
      <c r="A10" s="223" t="s">
        <v>111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  <c r="L10" s="136"/>
    </row>
    <row r="11" spans="1:11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/>
      <c r="K11" s="7"/>
    </row>
    <row r="12" spans="1:11" ht="12.75">
      <c r="A12" s="223" t="s">
        <v>112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206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207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208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111120</v>
      </c>
      <c r="K15" s="7">
        <v>100580.51000000007</v>
      </c>
    </row>
    <row r="16" spans="1:11" ht="12.75">
      <c r="A16" s="223" t="s">
        <v>204</v>
      </c>
      <c r="B16" s="224"/>
      <c r="C16" s="224"/>
      <c r="D16" s="224"/>
      <c r="E16" s="224"/>
      <c r="F16" s="224"/>
      <c r="G16" s="224"/>
      <c r="H16" s="225"/>
      <c r="I16" s="1">
        <v>10</v>
      </c>
      <c r="J16" s="53">
        <f>SUM(J17:J25)</f>
        <v>180673767</v>
      </c>
      <c r="K16" s="53">
        <f>SUM(K17:K25)</f>
        <v>178250810.73000002</v>
      </c>
    </row>
    <row r="17" spans="1:11" ht="12.75">
      <c r="A17" s="223" t="s">
        <v>209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70287490</v>
      </c>
      <c r="K17" s="7">
        <v>70287490.14</v>
      </c>
    </row>
    <row r="18" spans="1:11" ht="12.75">
      <c r="A18" s="223" t="s">
        <v>244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49040291</v>
      </c>
      <c r="K18" s="7">
        <v>48555930.98999999</v>
      </c>
    </row>
    <row r="19" spans="1:11" ht="12.75">
      <c r="A19" s="223" t="s">
        <v>210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/>
      <c r="K19" s="7"/>
    </row>
    <row r="20" spans="1:11" ht="12.75">
      <c r="A20" s="223" t="s">
        <v>26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60311489</v>
      </c>
      <c r="K20" s="7">
        <v>58297319.36</v>
      </c>
    </row>
    <row r="21" spans="1:11" ht="12.75">
      <c r="A21" s="223" t="s">
        <v>27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71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/>
      <c r="K22" s="7"/>
    </row>
    <row r="23" spans="1:11" ht="12.75">
      <c r="A23" s="223" t="s">
        <v>72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981455</v>
      </c>
      <c r="K23" s="7">
        <v>1057027.999999994</v>
      </c>
    </row>
    <row r="24" spans="1:11" ht="12.75">
      <c r="A24" s="223" t="s">
        <v>73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</row>
    <row r="25" spans="1:11" ht="12.75">
      <c r="A25" s="223" t="s">
        <v>74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53042</v>
      </c>
      <c r="K25" s="7">
        <v>53042.240000000005</v>
      </c>
    </row>
    <row r="26" spans="1:12" ht="12.75">
      <c r="A26" s="223" t="s">
        <v>188</v>
      </c>
      <c r="B26" s="224"/>
      <c r="C26" s="224"/>
      <c r="D26" s="224"/>
      <c r="E26" s="224"/>
      <c r="F26" s="224"/>
      <c r="G26" s="224"/>
      <c r="H26" s="225"/>
      <c r="I26" s="1">
        <v>20</v>
      </c>
      <c r="J26" s="53">
        <f>SUM(J27:J34)</f>
        <v>65171324</v>
      </c>
      <c r="K26" s="53">
        <f>SUM(K27:K34)</f>
        <v>65069573.12999999</v>
      </c>
      <c r="L26" s="136"/>
    </row>
    <row r="27" spans="1:11" ht="12.75">
      <c r="A27" s="223" t="s">
        <v>75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49068721</v>
      </c>
      <c r="K27" s="7">
        <v>49068721.109999985</v>
      </c>
    </row>
    <row r="28" spans="1:11" ht="12.75">
      <c r="A28" s="223" t="s">
        <v>76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15821716</v>
      </c>
      <c r="K28" s="7">
        <v>15721568.380000003</v>
      </c>
    </row>
    <row r="29" spans="1:11" ht="12.75">
      <c r="A29" s="223" t="s">
        <v>77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2158</v>
      </c>
      <c r="K29" s="7">
        <v>2158</v>
      </c>
    </row>
    <row r="30" spans="1:11" ht="12.75">
      <c r="A30" s="223" t="s">
        <v>82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83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>
      <c r="A32" s="223" t="s">
        <v>84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247772</v>
      </c>
      <c r="K32" s="7">
        <v>246169.04999999906</v>
      </c>
    </row>
    <row r="33" spans="1:11" ht="12.75">
      <c r="A33" s="223" t="s">
        <v>78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30957</v>
      </c>
      <c r="K33" s="7">
        <v>30956.59</v>
      </c>
    </row>
    <row r="34" spans="1:11" ht="12.75">
      <c r="A34" s="223" t="s">
        <v>181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182</v>
      </c>
      <c r="B35" s="224"/>
      <c r="C35" s="224"/>
      <c r="D35" s="224"/>
      <c r="E35" s="224"/>
      <c r="F35" s="224"/>
      <c r="G35" s="224"/>
      <c r="H35" s="225"/>
      <c r="I35" s="1">
        <v>29</v>
      </c>
      <c r="J35" s="53">
        <f>SUM(J36:J38)</f>
        <v>2641319</v>
      </c>
      <c r="K35" s="53">
        <f>SUM(K36:K38)</f>
        <v>2641318.9299999997</v>
      </c>
    </row>
    <row r="36" spans="1:11" ht="12.75">
      <c r="A36" s="223" t="s">
        <v>79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80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2641319</v>
      </c>
      <c r="K37" s="7">
        <v>2641318.9299999997</v>
      </c>
    </row>
    <row r="38" spans="1:11" ht="12.75">
      <c r="A38" s="223" t="s">
        <v>81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/>
    </row>
    <row r="39" spans="1:11" ht="12.75">
      <c r="A39" s="223" t="s">
        <v>183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/>
      <c r="K39" s="53"/>
    </row>
    <row r="40" spans="1:11" ht="12.75">
      <c r="A40" s="212" t="s">
        <v>237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320145439</v>
      </c>
      <c r="K40" s="53">
        <f>K41+K49+K56+K64</f>
        <v>333366764.18700004</v>
      </c>
    </row>
    <row r="41" spans="1:11" ht="12.75">
      <c r="A41" s="223" t="s">
        <v>99</v>
      </c>
      <c r="B41" s="224"/>
      <c r="C41" s="224"/>
      <c r="D41" s="224"/>
      <c r="E41" s="224"/>
      <c r="F41" s="224"/>
      <c r="G41" s="224"/>
      <c r="H41" s="225"/>
      <c r="I41" s="1">
        <v>35</v>
      </c>
      <c r="J41" s="53">
        <f>SUM(J42:J48)</f>
        <v>1886</v>
      </c>
      <c r="K41" s="53">
        <f>SUM(K42:K48)</f>
        <v>1886</v>
      </c>
    </row>
    <row r="42" spans="1:11" ht="12.75">
      <c r="A42" s="223" t="s">
        <v>116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1886</v>
      </c>
      <c r="K42" s="7">
        <v>1886</v>
      </c>
    </row>
    <row r="43" spans="1:11" ht="12.75">
      <c r="A43" s="223" t="s">
        <v>117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85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86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/>
      <c r="K45" s="7"/>
    </row>
    <row r="46" spans="1:11" ht="12.75">
      <c r="A46" s="223" t="s">
        <v>87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</row>
    <row r="47" spans="1:11" ht="12.75">
      <c r="A47" s="223" t="s">
        <v>88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89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100</v>
      </c>
      <c r="B49" s="224"/>
      <c r="C49" s="224"/>
      <c r="D49" s="224"/>
      <c r="E49" s="224"/>
      <c r="F49" s="224"/>
      <c r="G49" s="224"/>
      <c r="H49" s="225"/>
      <c r="I49" s="1">
        <v>43</v>
      </c>
      <c r="J49" s="53">
        <f>SUM(J50:J55)</f>
        <v>116020980</v>
      </c>
      <c r="K49" s="53">
        <f>SUM(K50:K55)</f>
        <v>125856896.05700003</v>
      </c>
    </row>
    <row r="50" spans="1:12" ht="12.75">
      <c r="A50" s="223" t="s">
        <v>198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68757374</v>
      </c>
      <c r="K50" s="7">
        <v>76059745.28000002</v>
      </c>
      <c r="L50" s="136"/>
    </row>
    <row r="51" spans="1:11" ht="12.75">
      <c r="A51" s="223" t="s">
        <v>199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41221514</v>
      </c>
      <c r="K51" s="7">
        <v>42522578.72000001</v>
      </c>
    </row>
    <row r="52" spans="1:11" ht="12.75">
      <c r="A52" s="223" t="s">
        <v>200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/>
    </row>
    <row r="53" spans="1:11" ht="12.75">
      <c r="A53" s="223" t="s">
        <v>201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908</v>
      </c>
      <c r="K53" s="7">
        <v>1687.9769999999921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2600523</v>
      </c>
      <c r="K54" s="7">
        <v>3321801.589999999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3440661</v>
      </c>
      <c r="K55" s="53">
        <v>3951082.489999999</v>
      </c>
    </row>
    <row r="56" spans="1:11" ht="12.75">
      <c r="A56" s="223" t="s">
        <v>101</v>
      </c>
      <c r="B56" s="224"/>
      <c r="C56" s="224"/>
      <c r="D56" s="224"/>
      <c r="E56" s="224"/>
      <c r="F56" s="224"/>
      <c r="G56" s="224"/>
      <c r="H56" s="225"/>
      <c r="I56" s="1">
        <v>50</v>
      </c>
      <c r="J56" s="53">
        <f>SUM(J57:J63)</f>
        <v>200226841</v>
      </c>
      <c r="K56" s="53">
        <f>SUM(K57:K63)</f>
        <v>198104655.89999998</v>
      </c>
    </row>
    <row r="57" spans="1:11" ht="12.75">
      <c r="A57" s="223" t="s">
        <v>75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76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195299030</v>
      </c>
      <c r="K58" s="7">
        <v>193202270.89</v>
      </c>
    </row>
    <row r="59" spans="1:11" ht="12.75">
      <c r="A59" s="223" t="s">
        <v>239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/>
    </row>
    <row r="60" spans="1:11" ht="12.75">
      <c r="A60" s="223" t="s">
        <v>82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83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84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700000</v>
      </c>
      <c r="K62" s="7">
        <v>700000</v>
      </c>
    </row>
    <row r="63" spans="1:11" ht="12.75">
      <c r="A63" s="223" t="s">
        <v>45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>
        <v>4227811</v>
      </c>
      <c r="K63" s="7">
        <v>4202385.009999998</v>
      </c>
    </row>
    <row r="64" spans="1:11" ht="12.75">
      <c r="A64" s="223" t="s">
        <v>205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3895732</v>
      </c>
      <c r="K64" s="7">
        <v>9403326.230000004</v>
      </c>
    </row>
    <row r="65" spans="1:11" ht="12.75">
      <c r="A65" s="212" t="s">
        <v>55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/>
      <c r="K65" s="7">
        <v>588183.84</v>
      </c>
    </row>
    <row r="66" spans="1:12" ht="12.75">
      <c r="A66" s="212" t="s">
        <v>238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568742969</v>
      </c>
      <c r="K66" s="53">
        <f>K7+K8+K40+K65</f>
        <v>580017231.327</v>
      </c>
      <c r="L66" s="135"/>
    </row>
    <row r="67" spans="1:11" ht="12.75">
      <c r="A67" s="226" t="s">
        <v>90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29" t="s">
        <v>57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9" t="s">
        <v>189</v>
      </c>
      <c r="B69" s="210"/>
      <c r="C69" s="210"/>
      <c r="D69" s="210"/>
      <c r="E69" s="210"/>
      <c r="F69" s="210"/>
      <c r="G69" s="210"/>
      <c r="H69" s="211"/>
      <c r="I69" s="3">
        <v>62</v>
      </c>
      <c r="J69" s="54">
        <f>J70+J71+J72+J78+J79+J82+J85</f>
        <v>296258816</v>
      </c>
      <c r="K69" s="54">
        <f>K70+K71+K72+K78+K79+K82+K85</f>
        <v>302031393.15999997</v>
      </c>
    </row>
    <row r="70" spans="1:11" ht="12.75">
      <c r="A70" s="223" t="s">
        <v>140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203064600</v>
      </c>
      <c r="K70" s="7">
        <v>203064600</v>
      </c>
    </row>
    <row r="71" spans="1:11" ht="12.75">
      <c r="A71" s="223" t="s">
        <v>141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12257035</v>
      </c>
      <c r="K71" s="7">
        <v>12257035</v>
      </c>
    </row>
    <row r="72" spans="1:11" ht="12.75">
      <c r="A72" s="223" t="s">
        <v>142</v>
      </c>
      <c r="B72" s="224"/>
      <c r="C72" s="224"/>
      <c r="D72" s="224"/>
      <c r="E72" s="224"/>
      <c r="F72" s="224"/>
      <c r="G72" s="224"/>
      <c r="H72" s="22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23" t="s">
        <v>143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/>
      <c r="K73" s="7"/>
    </row>
    <row r="74" spans="1:11" ht="12.75">
      <c r="A74" s="223" t="s">
        <v>144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939860</v>
      </c>
      <c r="K74" s="7">
        <v>939860</v>
      </c>
    </row>
    <row r="75" spans="1:11" ht="12.75">
      <c r="A75" s="223" t="s">
        <v>132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939860</v>
      </c>
      <c r="K75" s="7">
        <v>939860</v>
      </c>
    </row>
    <row r="76" spans="1:11" ht="12.75">
      <c r="A76" s="223" t="s">
        <v>133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134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/>
      <c r="K77" s="7"/>
    </row>
    <row r="78" spans="1:11" ht="12.75">
      <c r="A78" s="223" t="s">
        <v>135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67920486</v>
      </c>
      <c r="K78" s="7">
        <v>67920486</v>
      </c>
    </row>
    <row r="79" spans="1:11" ht="12.75">
      <c r="A79" s="223" t="s">
        <v>235</v>
      </c>
      <c r="B79" s="224"/>
      <c r="C79" s="224"/>
      <c r="D79" s="224"/>
      <c r="E79" s="224"/>
      <c r="F79" s="224"/>
      <c r="G79" s="224"/>
      <c r="H79" s="225"/>
      <c r="I79" s="1">
        <v>72</v>
      </c>
      <c r="J79" s="53">
        <f>J80-J81</f>
        <v>11719568</v>
      </c>
      <c r="K79" s="53">
        <f>K80-K81</f>
        <v>13016695.05999994</v>
      </c>
    </row>
    <row r="80" spans="1:11" ht="12.75">
      <c r="A80" s="232" t="s">
        <v>167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11719568</v>
      </c>
      <c r="K80" s="7">
        <v>13016695.05999994</v>
      </c>
    </row>
    <row r="81" spans="1:11" ht="12.75">
      <c r="A81" s="232" t="s">
        <v>168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3" t="s">
        <v>236</v>
      </c>
      <c r="B82" s="224"/>
      <c r="C82" s="224"/>
      <c r="D82" s="224"/>
      <c r="E82" s="224"/>
      <c r="F82" s="224"/>
      <c r="G82" s="224"/>
      <c r="H82" s="225"/>
      <c r="I82" s="1">
        <v>75</v>
      </c>
      <c r="J82" s="53">
        <f>J83-J84</f>
        <v>1297127</v>
      </c>
      <c r="K82" s="53">
        <f>K83-K84</f>
        <v>5772577.099999994</v>
      </c>
    </row>
    <row r="83" spans="1:11" ht="12.75">
      <c r="A83" s="232" t="s">
        <v>169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1297127</v>
      </c>
      <c r="K83" s="7">
        <v>5772577.099999994</v>
      </c>
    </row>
    <row r="84" spans="1:11" ht="12.75">
      <c r="A84" s="232" t="s">
        <v>170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/>
    </row>
    <row r="85" spans="1:11" ht="12.75">
      <c r="A85" s="223" t="s">
        <v>171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19764</v>
      </c>
      <c r="K86" s="53">
        <f>SUM(K87:K89)</f>
        <v>19764</v>
      </c>
    </row>
    <row r="87" spans="1:11" ht="12.75">
      <c r="A87" s="223" t="s">
        <v>128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19764</v>
      </c>
      <c r="K87" s="7">
        <v>19764</v>
      </c>
    </row>
    <row r="88" spans="1:11" ht="12.75">
      <c r="A88" s="223" t="s">
        <v>129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130</v>
      </c>
      <c r="B89" s="224"/>
      <c r="C89" s="224"/>
      <c r="D89" s="224"/>
      <c r="E89" s="224"/>
      <c r="F89" s="224"/>
      <c r="G89" s="224"/>
      <c r="H89" s="225"/>
      <c r="I89" s="1">
        <v>82</v>
      </c>
      <c r="J89" s="53"/>
      <c r="K89" s="7"/>
    </row>
    <row r="90" spans="1:12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117897070</v>
      </c>
      <c r="K90" s="53">
        <f>SUM(K91:K99)</f>
        <v>116769082.24999999</v>
      </c>
      <c r="L90" s="136"/>
    </row>
    <row r="91" spans="1:11" ht="12.75">
      <c r="A91" s="223" t="s">
        <v>131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240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2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97699088</v>
      </c>
      <c r="K93" s="7">
        <v>96571100.60999998</v>
      </c>
      <c r="L93" s="136"/>
    </row>
    <row r="94" spans="1:11" ht="12.75">
      <c r="A94" s="223" t="s">
        <v>241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</row>
    <row r="95" spans="1:11" ht="12.75">
      <c r="A95" s="223" t="s">
        <v>242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243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93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91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5288607</v>
      </c>
      <c r="K98" s="7">
        <v>5288606.73</v>
      </c>
    </row>
    <row r="99" spans="1:11" ht="12.75">
      <c r="A99" s="223" t="s">
        <v>92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14909375</v>
      </c>
      <c r="K99" s="7">
        <v>14909374.91</v>
      </c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149422417</v>
      </c>
      <c r="K100" s="53">
        <f>SUM(K101:K112)</f>
        <v>151813803.65</v>
      </c>
    </row>
    <row r="101" spans="1:12" ht="12.75">
      <c r="A101" s="223" t="s">
        <v>131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39505862</v>
      </c>
      <c r="K101" s="7">
        <v>42285194.34</v>
      </c>
      <c r="L101" s="136"/>
    </row>
    <row r="102" spans="1:11" ht="12.75">
      <c r="A102" s="223" t="s">
        <v>240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58304733</v>
      </c>
      <c r="K103" s="7">
        <v>47772443.12</v>
      </c>
    </row>
    <row r="104" spans="1:11" ht="12.75">
      <c r="A104" s="223" t="s">
        <v>241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6574678</v>
      </c>
      <c r="K104" s="7">
        <v>2456938.0700000003</v>
      </c>
    </row>
    <row r="105" spans="1:11" ht="12.75">
      <c r="A105" s="223" t="s">
        <v>242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44333826</v>
      </c>
      <c r="K105" s="7">
        <v>58646016.3</v>
      </c>
    </row>
    <row r="106" spans="1:11" ht="12.75">
      <c r="A106" s="223" t="s">
        <v>243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/>
    </row>
    <row r="107" spans="1:11" ht="12.75">
      <c r="A107" s="223" t="s">
        <v>93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/>
      <c r="K107" s="7"/>
    </row>
    <row r="108" spans="1:11" ht="12.75">
      <c r="A108" s="223" t="s">
        <v>94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284947</v>
      </c>
      <c r="K108" s="7">
        <v>208957.24000000156</v>
      </c>
    </row>
    <row r="109" spans="1:11" ht="12.75">
      <c r="A109" s="223" t="s">
        <v>95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388471</v>
      </c>
      <c r="K109" s="7">
        <v>415711.48999999964</v>
      </c>
    </row>
    <row r="110" spans="1:11" ht="12.75">
      <c r="A110" s="223" t="s">
        <v>98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</row>
    <row r="111" spans="1:11" ht="12.75">
      <c r="A111" s="223" t="s">
        <v>96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97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29900</v>
      </c>
      <c r="K112" s="7">
        <v>28543.089999999982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5144902</v>
      </c>
      <c r="K113" s="7">
        <v>9383188.17</v>
      </c>
    </row>
    <row r="114" spans="1:11" ht="12.75">
      <c r="A114" s="223" t="s">
        <v>336</v>
      </c>
      <c r="B114" s="224"/>
      <c r="C114" s="224"/>
      <c r="D114" s="224"/>
      <c r="E114" s="224"/>
      <c r="F114" s="224"/>
      <c r="G114" s="224"/>
      <c r="H114" s="225"/>
      <c r="I114" s="137">
        <v>107</v>
      </c>
      <c r="J114" s="53">
        <f>J69+J86+J90+J100+J113</f>
        <v>568742969</v>
      </c>
      <c r="K114" s="53">
        <f>K69+K86+K90+K100+K113</f>
        <v>580017231.2299999</v>
      </c>
    </row>
    <row r="115" spans="1:11" ht="12.75">
      <c r="A115" s="237" t="s">
        <v>56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/>
      <c r="K115" s="8"/>
    </row>
    <row r="116" spans="1:11" ht="12.75">
      <c r="A116" s="229" t="s">
        <v>306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09" t="s">
        <v>184</v>
      </c>
      <c r="B117" s="210"/>
      <c r="C117" s="210"/>
      <c r="D117" s="210"/>
      <c r="E117" s="210"/>
      <c r="F117" s="210"/>
      <c r="G117" s="210"/>
      <c r="H117" s="210"/>
      <c r="I117" s="243"/>
      <c r="J117" s="243"/>
      <c r="K117" s="244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45" t="s">
        <v>9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8"/>
      <c r="K119" s="8"/>
    </row>
    <row r="120" spans="1:11" ht="12.75">
      <c r="A120" s="248" t="s">
        <v>307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greaterThanOrEqual" allowBlank="1" showInputMessage="1" showErrorMessage="1" errorTitle="Pogrešan unos" error="Mogu se unijeti samo cjelobrojne pozitivne vrijednosti." sqref="L66 J7:K67 J70:K70 J72:K77 J79:K84 J86:K115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5" r:id="rId1"/>
  <ignoredErrors>
    <ignoredError sqref="J100:K100 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43">
      <selection activeCell="O58" sqref="O5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5" t="s">
        <v>153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0" t="s">
        <v>335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58</v>
      </c>
      <c r="B4" s="251"/>
      <c r="C4" s="251"/>
      <c r="D4" s="251"/>
      <c r="E4" s="251"/>
      <c r="F4" s="251"/>
      <c r="G4" s="251"/>
      <c r="H4" s="251"/>
      <c r="I4" s="58" t="s">
        <v>276</v>
      </c>
      <c r="J4" s="252" t="s">
        <v>314</v>
      </c>
      <c r="K4" s="252"/>
      <c r="L4" s="252" t="s">
        <v>315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310</v>
      </c>
      <c r="K5" s="60" t="s">
        <v>311</v>
      </c>
      <c r="L5" s="60" t="s">
        <v>310</v>
      </c>
      <c r="M5" s="60" t="s">
        <v>311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9" t="s">
        <v>25</v>
      </c>
      <c r="B7" s="210"/>
      <c r="C7" s="210"/>
      <c r="D7" s="210"/>
      <c r="E7" s="210"/>
      <c r="F7" s="210"/>
      <c r="G7" s="210"/>
      <c r="H7" s="211"/>
      <c r="I7" s="3">
        <v>111</v>
      </c>
      <c r="J7" s="54">
        <f>SUM(J8:J9)</f>
        <v>67730904</v>
      </c>
      <c r="K7" s="54">
        <f>SUM(K8:K9)</f>
        <v>67730904</v>
      </c>
      <c r="L7" s="54">
        <f>SUM(L8:L9)</f>
        <v>43860832.52999999</v>
      </c>
      <c r="M7" s="54">
        <f>SUM(M8:M9)</f>
        <v>43860832.52999999</v>
      </c>
    </row>
    <row r="8" spans="1:13" ht="12.75">
      <c r="A8" s="212" t="s">
        <v>151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65106293</v>
      </c>
      <c r="K8" s="7">
        <v>65106293</v>
      </c>
      <c r="L8" s="7">
        <v>40141066.29999999</v>
      </c>
      <c r="M8" s="7">
        <v>40141066.29999999</v>
      </c>
    </row>
    <row r="9" spans="1:13" ht="12.75">
      <c r="A9" s="212" t="s">
        <v>102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2624611</v>
      </c>
      <c r="K9" s="7">
        <v>2624611</v>
      </c>
      <c r="L9" s="7">
        <v>3719766.23</v>
      </c>
      <c r="M9" s="7">
        <v>3719766.23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66641042</v>
      </c>
      <c r="K10" s="53">
        <f>K11+K12+K16+K20+K21+K22+K25+K26</f>
        <v>66641042</v>
      </c>
      <c r="L10" s="53">
        <f>L11+L12+L16+L20+L21+L22+L25+L26</f>
        <v>40721023.03999999</v>
      </c>
      <c r="M10" s="53">
        <f>M11+M12+M16+M20+M21+M22+M25+M26</f>
        <v>40721023.03999999</v>
      </c>
    </row>
    <row r="11" spans="1:13" ht="12.75">
      <c r="A11" s="212" t="s">
        <v>103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/>
      <c r="M11" s="7"/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60517732</v>
      </c>
      <c r="K12" s="53">
        <f>SUM(K13:K15)</f>
        <v>60517732</v>
      </c>
      <c r="L12" s="53">
        <f>SUM(L13:L15)</f>
        <v>32737617.699999996</v>
      </c>
      <c r="M12" s="53">
        <f>SUM(M13:M15)</f>
        <v>32737617.699999996</v>
      </c>
    </row>
    <row r="13" spans="1:13" ht="12.75">
      <c r="A13" s="223" t="s">
        <v>145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513157</v>
      </c>
      <c r="K13" s="7">
        <v>513157</v>
      </c>
      <c r="L13" s="7">
        <v>8236864.51</v>
      </c>
      <c r="M13" s="7">
        <v>8236864.51</v>
      </c>
    </row>
    <row r="14" spans="1:13" ht="12.75">
      <c r="A14" s="223" t="s">
        <v>146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59240840</v>
      </c>
      <c r="K14" s="7">
        <v>59240840</v>
      </c>
      <c r="L14" s="7">
        <v>23933311.11</v>
      </c>
      <c r="M14" s="7">
        <v>23933311.11</v>
      </c>
    </row>
    <row r="15" spans="1:13" ht="12.75">
      <c r="A15" s="223" t="s">
        <v>60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763735</v>
      </c>
      <c r="K15" s="7">
        <v>763735</v>
      </c>
      <c r="L15" s="7">
        <v>567442.0800000001</v>
      </c>
      <c r="M15" s="7">
        <v>567442.0800000001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1424786</v>
      </c>
      <c r="K16" s="53">
        <f>SUM(K17:K19)</f>
        <v>1424786</v>
      </c>
      <c r="L16" s="53">
        <f>SUM(L17:L19)</f>
        <v>1608645.22</v>
      </c>
      <c r="M16" s="53">
        <f>SUM(M17:M19)</f>
        <v>1608645.22</v>
      </c>
    </row>
    <row r="17" spans="1:13" ht="12.75">
      <c r="A17" s="223" t="s">
        <v>61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784012</v>
      </c>
      <c r="K17" s="7">
        <v>784012</v>
      </c>
      <c r="L17" s="7">
        <v>890980.363</v>
      </c>
      <c r="M17" s="7">
        <v>890980.363</v>
      </c>
    </row>
    <row r="18" spans="1:13" ht="12.75">
      <c r="A18" s="223" t="s">
        <v>62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422160</v>
      </c>
      <c r="K18" s="7">
        <v>422160</v>
      </c>
      <c r="L18" s="7">
        <v>479758.657</v>
      </c>
      <c r="M18" s="7">
        <v>479758.657</v>
      </c>
    </row>
    <row r="19" spans="1:13" ht="12.75">
      <c r="A19" s="223" t="s">
        <v>63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218614</v>
      </c>
      <c r="K19" s="7">
        <v>218614</v>
      </c>
      <c r="L19" s="7">
        <v>237906.2</v>
      </c>
      <c r="M19" s="7">
        <v>237906.2</v>
      </c>
    </row>
    <row r="20" spans="1:13" ht="12.75">
      <c r="A20" s="212" t="s">
        <v>104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2480984</v>
      </c>
      <c r="K20" s="7">
        <v>2480984</v>
      </c>
      <c r="L20" s="7">
        <v>2503649.5</v>
      </c>
      <c r="M20" s="7">
        <v>2503649.5</v>
      </c>
    </row>
    <row r="21" spans="1:13" ht="12.75">
      <c r="A21" s="212" t="s">
        <v>105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2210839</v>
      </c>
      <c r="K21" s="7">
        <v>2210839</v>
      </c>
      <c r="L21" s="7">
        <v>3789282.68</v>
      </c>
      <c r="M21" s="7">
        <v>3789282.68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23" t="s">
        <v>136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137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/>
      <c r="K24" s="7"/>
      <c r="L24" s="7"/>
      <c r="M24" s="7"/>
    </row>
    <row r="25" spans="1:13" ht="12.75">
      <c r="A25" s="212" t="s">
        <v>106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2.75">
      <c r="A26" s="212" t="s">
        <v>49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6701</v>
      </c>
      <c r="K26" s="7">
        <v>6701</v>
      </c>
      <c r="L26" s="7">
        <v>81827.94</v>
      </c>
      <c r="M26" s="7">
        <v>81827.94</v>
      </c>
    </row>
    <row r="27" spans="1:13" ht="12.75">
      <c r="A27" s="212" t="s">
        <v>211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5030378</v>
      </c>
      <c r="K27" s="53">
        <f>SUM(K28:K32)</f>
        <v>5030378</v>
      </c>
      <c r="L27" s="53">
        <f>SUM(L28:L32)</f>
        <v>4494873.17</v>
      </c>
      <c r="M27" s="53">
        <f>SUM(M28:M32)</f>
        <v>4494873.17</v>
      </c>
    </row>
    <row r="28" spans="1:13" ht="12.75">
      <c r="A28" s="212" t="s">
        <v>329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2650924</v>
      </c>
      <c r="K28" s="7">
        <v>2650924</v>
      </c>
      <c r="L28" s="7">
        <v>3092265.35</v>
      </c>
      <c r="M28" s="7">
        <v>3092265.35</v>
      </c>
    </row>
    <row r="29" spans="1:13" ht="12.75">
      <c r="A29" s="212" t="s">
        <v>330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2379454</v>
      </c>
      <c r="K29" s="7">
        <v>2379454</v>
      </c>
      <c r="L29" s="7">
        <v>1402607.82</v>
      </c>
      <c r="M29" s="7">
        <v>1402607.82</v>
      </c>
    </row>
    <row r="30" spans="1:13" ht="12.75">
      <c r="A30" s="212" t="s">
        <v>138</v>
      </c>
      <c r="B30" s="213"/>
      <c r="C30" s="213"/>
      <c r="D30" s="213"/>
      <c r="E30" s="213"/>
      <c r="F30" s="213"/>
      <c r="G30" s="213"/>
      <c r="H30" s="214"/>
      <c r="I30" s="1">
        <v>134</v>
      </c>
      <c r="J30" s="53"/>
      <c r="K30" s="7"/>
      <c r="L30" s="53"/>
      <c r="M30" s="7"/>
    </row>
    <row r="31" spans="1:13" ht="12.75">
      <c r="A31" s="212" t="s">
        <v>221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139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212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2275368</v>
      </c>
      <c r="K33" s="53">
        <f>SUM(K34:K37)</f>
        <v>2275368</v>
      </c>
      <c r="L33" s="53">
        <f>SUM(L34:L37)</f>
        <v>1862105.5599999998</v>
      </c>
      <c r="M33" s="53">
        <f>SUM(M34:M37)</f>
        <v>1862105.5599999998</v>
      </c>
    </row>
    <row r="34" spans="1:13" ht="12.75">
      <c r="A34" s="212" t="s">
        <v>65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/>
      <c r="K34" s="7"/>
      <c r="L34" s="7">
        <v>100147.19</v>
      </c>
      <c r="M34" s="7">
        <v>100147.19</v>
      </c>
    </row>
    <row r="35" spans="1:13" ht="12.75">
      <c r="A35" s="212" t="s">
        <v>64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2275368</v>
      </c>
      <c r="K35" s="7">
        <v>2275368</v>
      </c>
      <c r="L35" s="7">
        <v>1761958.3699999999</v>
      </c>
      <c r="M35" s="7">
        <v>1761958.3699999999</v>
      </c>
    </row>
    <row r="36" spans="1:13" ht="12.75">
      <c r="A36" s="212" t="s">
        <v>222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2.75">
      <c r="A37" s="212" t="s">
        <v>66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3" ht="12.75">
      <c r="A38" s="212" t="s">
        <v>193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194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223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224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213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72761282</v>
      </c>
      <c r="K42" s="53">
        <f>K7+K27+K38+K40</f>
        <v>72761282</v>
      </c>
      <c r="L42" s="53">
        <f>L7+L27+L38+L40</f>
        <v>48355705.69999999</v>
      </c>
      <c r="M42" s="53">
        <f>M7+M27+M38+M40</f>
        <v>48355705.69999999</v>
      </c>
    </row>
    <row r="43" spans="1:13" ht="12.75">
      <c r="A43" s="212" t="s">
        <v>214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68916410</v>
      </c>
      <c r="K43" s="53">
        <f>K10+K33+K39+K41</f>
        <v>68916410</v>
      </c>
      <c r="L43" s="53">
        <f>L10+L33+L39+L41</f>
        <v>42583128.599999994</v>
      </c>
      <c r="M43" s="53">
        <f>M10+M33+M39+M41</f>
        <v>42583128.599999994</v>
      </c>
    </row>
    <row r="44" spans="1:13" ht="12.75">
      <c r="A44" s="212" t="s">
        <v>233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3844872</v>
      </c>
      <c r="K44" s="53">
        <f>K42-K43</f>
        <v>3844872</v>
      </c>
      <c r="L44" s="53">
        <f>L42-L43</f>
        <v>5772577.099999994</v>
      </c>
      <c r="M44" s="53">
        <f>M42-M43</f>
        <v>5772577.099999994</v>
      </c>
    </row>
    <row r="45" spans="1:13" ht="12.75">
      <c r="A45" s="232" t="s">
        <v>216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3">
        <f>IF(J42&gt;J43,J42-J43,0)</f>
        <v>3844872</v>
      </c>
      <c r="K45" s="53">
        <f>IF(K42&gt;K43,K42-K43,0)</f>
        <v>3844872</v>
      </c>
      <c r="L45" s="53">
        <f>IF(L42&gt;L43,L42-L43,0)</f>
        <v>5772577.099999994</v>
      </c>
      <c r="M45" s="53">
        <f>IF(M42&gt;M43,M42-M43,0)</f>
        <v>5772577.099999994</v>
      </c>
    </row>
    <row r="46" spans="1:13" ht="12.75">
      <c r="A46" s="232" t="s">
        <v>217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2" t="s">
        <v>215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12" t="s">
        <v>234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3844872</v>
      </c>
      <c r="K48" s="53">
        <f>K44-K47</f>
        <v>3844872</v>
      </c>
      <c r="L48" s="53">
        <f>L44-L47</f>
        <v>5772577.099999994</v>
      </c>
      <c r="M48" s="53">
        <f>M44-M47</f>
        <v>5772577.099999994</v>
      </c>
    </row>
    <row r="49" spans="1:13" ht="12.75">
      <c r="A49" s="232" t="s">
        <v>190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3">
        <f>IF(J48&gt;0,J48,0)</f>
        <v>3844872</v>
      </c>
      <c r="K49" s="53">
        <f>IF(K48&gt;0,K48,0)</f>
        <v>3844872</v>
      </c>
      <c r="L49" s="53">
        <f>IF(L48&gt;0,L48,0)</f>
        <v>5772577.099999994</v>
      </c>
      <c r="M49" s="53">
        <f>IF(M48&gt;0,M48,0)</f>
        <v>5772577.099999994</v>
      </c>
    </row>
    <row r="50" spans="1:13" ht="12.75">
      <c r="A50" s="256" t="s">
        <v>218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9" t="s">
        <v>308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09" t="s">
        <v>185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  <c r="L52" s="55"/>
      <c r="M52" s="62"/>
    </row>
    <row r="53" spans="1:13" ht="12.75">
      <c r="A53" s="253" t="s">
        <v>231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232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29" t="s">
        <v>187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09" t="s">
        <v>202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v>3844872</v>
      </c>
      <c r="K56" s="6">
        <v>3844872</v>
      </c>
      <c r="L56" s="6">
        <v>5772577.099999994</v>
      </c>
      <c r="M56" s="6">
        <v>5772577.099999994</v>
      </c>
    </row>
    <row r="57" spans="1:13" ht="12.75">
      <c r="A57" s="212" t="s">
        <v>219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2" t="s">
        <v>225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226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44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227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228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229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230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220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191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2" t="s">
        <v>192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J56+J66</f>
        <v>3844872</v>
      </c>
      <c r="K67" s="61">
        <f>K56+K66</f>
        <v>3844872</v>
      </c>
      <c r="L67" s="61">
        <f>L56+L66</f>
        <v>5772577.099999994</v>
      </c>
      <c r="M67" s="61">
        <f>M56+M66</f>
        <v>5772577.099999994</v>
      </c>
    </row>
    <row r="68" spans="1:13" ht="12.75" customHeight="1">
      <c r="A68" s="263" t="s">
        <v>309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186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3" t="s">
        <v>231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60" t="s">
        <v>232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7:J67 J70:L71 J53:L54 J47 K66:M67 K58:L65 L56:M57 J56:K56 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J7:M7 M34:M35 J48:M50 L8:M9 J22:M22 K27:K29 L23:L32 J33:M33 L34:L41 L12:M21 J12:J21 J10:M10 K35 J8:J9 K12:K20 J23:J32 J34:J41 K8 J4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  <ignoredErrors>
    <ignoredError sqref="J16:K16 L16:M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16">
      <selection activeCell="M11" sqref="M11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0" t="s">
        <v>162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341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335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34.5">
      <c r="A4" s="272" t="s">
        <v>58</v>
      </c>
      <c r="B4" s="272"/>
      <c r="C4" s="272"/>
      <c r="D4" s="272"/>
      <c r="E4" s="272"/>
      <c r="F4" s="272"/>
      <c r="G4" s="272"/>
      <c r="H4" s="272"/>
      <c r="I4" s="66" t="s">
        <v>276</v>
      </c>
      <c r="J4" s="67" t="s">
        <v>314</v>
      </c>
      <c r="K4" s="67" t="s">
        <v>315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8">
        <v>2</v>
      </c>
      <c r="J5" s="69" t="s">
        <v>280</v>
      </c>
      <c r="K5" s="69" t="s">
        <v>281</v>
      </c>
    </row>
    <row r="6" spans="1:11" ht="12.75">
      <c r="A6" s="229" t="s">
        <v>154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1" ht="12.75">
      <c r="A7" s="223" t="s">
        <v>39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1297127</v>
      </c>
      <c r="K7" s="6">
        <v>5772577</v>
      </c>
    </row>
    <row r="8" spans="1:11" ht="12.75">
      <c r="A8" s="223" t="s">
        <v>40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9889467</v>
      </c>
      <c r="K8" s="7">
        <v>2503650</v>
      </c>
    </row>
    <row r="9" spans="1:11" ht="12.75">
      <c r="A9" s="223" t="s">
        <v>41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>
        <v>9310224</v>
      </c>
    </row>
    <row r="10" spans="1:13" ht="12.75">
      <c r="A10" s="223" t="s">
        <v>42</v>
      </c>
      <c r="B10" s="224"/>
      <c r="C10" s="224"/>
      <c r="D10" s="224"/>
      <c r="E10" s="224"/>
      <c r="F10" s="224"/>
      <c r="G10" s="224"/>
      <c r="H10" s="224"/>
      <c r="I10" s="1">
        <v>4</v>
      </c>
      <c r="J10" s="5">
        <v>23013956</v>
      </c>
      <c r="K10" s="7"/>
      <c r="M10" s="136"/>
    </row>
    <row r="11" spans="1:11" ht="12.75">
      <c r="A11" s="223" t="s">
        <v>43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3" t="s">
        <v>50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666840</v>
      </c>
      <c r="K12" s="7">
        <v>1603</v>
      </c>
    </row>
    <row r="13" spans="1:11" ht="12.75">
      <c r="A13" s="212" t="s">
        <v>155</v>
      </c>
      <c r="B13" s="213"/>
      <c r="C13" s="213"/>
      <c r="D13" s="213"/>
      <c r="E13" s="213"/>
      <c r="F13" s="213"/>
      <c r="G13" s="213"/>
      <c r="H13" s="213"/>
      <c r="I13" s="1">
        <v>7</v>
      </c>
      <c r="J13" s="64">
        <f>SUM(J7:J12)</f>
        <v>34867390</v>
      </c>
      <c r="K13" s="53">
        <f>SUM(K7:K12)</f>
        <v>17588054</v>
      </c>
    </row>
    <row r="14" spans="1:13" ht="12.75">
      <c r="A14" s="223" t="s">
        <v>51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29356985</v>
      </c>
      <c r="K14" s="7"/>
      <c r="M14" s="136"/>
    </row>
    <row r="15" spans="1:11" ht="12.75">
      <c r="A15" s="223" t="s">
        <v>52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>
        <v>10424100</v>
      </c>
    </row>
    <row r="16" spans="1:11" ht="12.75">
      <c r="A16" s="223" t="s">
        <v>53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54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12" t="s">
        <v>156</v>
      </c>
      <c r="B18" s="213"/>
      <c r="C18" s="213"/>
      <c r="D18" s="213"/>
      <c r="E18" s="213"/>
      <c r="F18" s="213"/>
      <c r="G18" s="213"/>
      <c r="H18" s="213"/>
      <c r="I18" s="1">
        <v>12</v>
      </c>
      <c r="J18" s="64">
        <f>SUM(J14:J17)</f>
        <v>29356985</v>
      </c>
      <c r="K18" s="64">
        <f>SUM(K14:K17)</f>
        <v>10424100</v>
      </c>
    </row>
    <row r="19" spans="1:11" ht="12.75">
      <c r="A19" s="212" t="s">
        <v>35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IF(J13&gt;J18,J13-J18,0)</f>
        <v>5510405</v>
      </c>
      <c r="K19" s="53">
        <f>IF(K13&gt;K18,K13-K18,0)</f>
        <v>7163954</v>
      </c>
    </row>
    <row r="20" spans="1:11" ht="12.75">
      <c r="A20" s="212" t="s">
        <v>36</v>
      </c>
      <c r="B20" s="213"/>
      <c r="C20" s="213"/>
      <c r="D20" s="213"/>
      <c r="E20" s="213"/>
      <c r="F20" s="213"/>
      <c r="G20" s="213"/>
      <c r="H20" s="213"/>
      <c r="I20" s="1">
        <v>14</v>
      </c>
      <c r="J20" s="64">
        <f>IF(J18&gt;J13,J18-J13,0)</f>
        <v>0</v>
      </c>
      <c r="K20" s="61">
        <f>IF(K18&gt;K13,K18-K13,0)</f>
        <v>0</v>
      </c>
    </row>
    <row r="21" spans="1:11" ht="12.75">
      <c r="A21" s="229" t="s">
        <v>157</v>
      </c>
      <c r="B21" s="240"/>
      <c r="C21" s="240"/>
      <c r="D21" s="240"/>
      <c r="E21" s="240"/>
      <c r="F21" s="240"/>
      <c r="G21" s="240"/>
      <c r="H21" s="240"/>
      <c r="I21" s="274"/>
      <c r="J21" s="274"/>
      <c r="K21" s="275"/>
    </row>
    <row r="22" spans="1:11" ht="12.75">
      <c r="A22" s="223" t="s">
        <v>176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1080912</v>
      </c>
      <c r="K22" s="6"/>
    </row>
    <row r="23" spans="1:11" ht="12.75">
      <c r="A23" s="223" t="s">
        <v>177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>
        <v>51130920</v>
      </c>
      <c r="K23" s="7"/>
    </row>
    <row r="24" spans="1:11" ht="12.75">
      <c r="A24" s="223" t="s">
        <v>178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179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180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12" t="s">
        <v>166</v>
      </c>
      <c r="B27" s="213"/>
      <c r="C27" s="213"/>
      <c r="D27" s="213"/>
      <c r="E27" s="213"/>
      <c r="F27" s="213"/>
      <c r="G27" s="213"/>
      <c r="H27" s="213"/>
      <c r="I27" s="1">
        <v>20</v>
      </c>
      <c r="J27" s="64">
        <f>SUM(J22:J26)</f>
        <v>52211832</v>
      </c>
      <c r="K27" s="53">
        <f>SUM(K22:K26)</f>
        <v>0</v>
      </c>
    </row>
    <row r="28" spans="1:11" ht="12.75">
      <c r="A28" s="223" t="s">
        <v>114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78598</v>
      </c>
      <c r="K28" s="7"/>
    </row>
    <row r="29" spans="1:11" ht="12.75">
      <c r="A29" s="223" t="s">
        <v>115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4227811</v>
      </c>
      <c r="K30" s="7">
        <v>4202385</v>
      </c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4">
        <f>SUM(J28:J30)</f>
        <v>4306409</v>
      </c>
      <c r="K31" s="53">
        <f>SUM(K28:K30)</f>
        <v>4202385</v>
      </c>
    </row>
    <row r="32" spans="1:11" ht="12.75">
      <c r="A32" s="212" t="s">
        <v>37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IF(J27&gt;J31,J27-J31,0)</f>
        <v>47905423</v>
      </c>
      <c r="K32" s="53">
        <f>IF(K27&gt;K31,K27-K31,0)</f>
        <v>0</v>
      </c>
    </row>
    <row r="33" spans="1:11" ht="12.75">
      <c r="A33" s="212" t="s">
        <v>38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IF(J31&gt;J27,J31-J27,0)</f>
        <v>0</v>
      </c>
      <c r="K33" s="61">
        <f>IF(K31&gt;K27,K31-K27,0)</f>
        <v>4202385</v>
      </c>
    </row>
    <row r="34" spans="1:11" ht="12.75">
      <c r="A34" s="229" t="s">
        <v>158</v>
      </c>
      <c r="B34" s="240"/>
      <c r="C34" s="240"/>
      <c r="D34" s="240"/>
      <c r="E34" s="240"/>
      <c r="F34" s="240"/>
      <c r="G34" s="240"/>
      <c r="H34" s="240"/>
      <c r="I34" s="274"/>
      <c r="J34" s="274"/>
      <c r="K34" s="275"/>
    </row>
    <row r="35" spans="1:11" ht="12.75">
      <c r="A35" s="223" t="s">
        <v>172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6"/>
    </row>
    <row r="36" spans="1:11" ht="12.75">
      <c r="A36" s="223" t="s">
        <v>28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99696972</v>
      </c>
      <c r="K36" s="7">
        <v>29381860</v>
      </c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12" t="s">
        <v>67</v>
      </c>
      <c r="B38" s="213"/>
      <c r="C38" s="213"/>
      <c r="D38" s="213"/>
      <c r="E38" s="213"/>
      <c r="F38" s="213"/>
      <c r="G38" s="213"/>
      <c r="H38" s="213"/>
      <c r="I38" s="1">
        <v>30</v>
      </c>
      <c r="J38" s="64">
        <f>SUM(J35:J37)</f>
        <v>99696972</v>
      </c>
      <c r="K38" s="53">
        <f>SUM(K35:K37)</f>
        <v>29381860</v>
      </c>
    </row>
    <row r="39" spans="1:11" ht="12.75">
      <c r="A39" s="223" t="s">
        <v>30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159622635</v>
      </c>
      <c r="K39" s="7">
        <v>26835835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12" t="s">
        <v>68</v>
      </c>
      <c r="B44" s="213"/>
      <c r="C44" s="213"/>
      <c r="D44" s="213"/>
      <c r="E44" s="213"/>
      <c r="F44" s="213"/>
      <c r="G44" s="213"/>
      <c r="H44" s="213"/>
      <c r="I44" s="1">
        <v>36</v>
      </c>
      <c r="J44" s="64">
        <f>SUM(J39:J43)</f>
        <v>159622635</v>
      </c>
      <c r="K44" s="53">
        <f>SUM(K39:K43)</f>
        <v>26835835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IF(J38&gt;J44,J38-J44,0)</f>
        <v>0</v>
      </c>
      <c r="K45" s="53">
        <f>IF(K38&gt;K44,K38-K44,0)</f>
        <v>2546025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IF(J44&gt;J38,J44-J38,0)</f>
        <v>59925663</v>
      </c>
      <c r="K46" s="53">
        <f>IF(K44&gt;K38,K44-K38,0)</f>
        <v>0</v>
      </c>
    </row>
    <row r="47" spans="1:11" ht="12.75">
      <c r="A47" s="223" t="s">
        <v>69</v>
      </c>
      <c r="B47" s="224"/>
      <c r="C47" s="224"/>
      <c r="D47" s="224"/>
      <c r="E47" s="224"/>
      <c r="F47" s="224"/>
      <c r="G47" s="224"/>
      <c r="H47" s="22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5507594</v>
      </c>
    </row>
    <row r="48" spans="1:11" ht="12.75">
      <c r="A48" s="223" t="s">
        <v>70</v>
      </c>
      <c r="B48" s="224"/>
      <c r="C48" s="224"/>
      <c r="D48" s="224"/>
      <c r="E48" s="224"/>
      <c r="F48" s="224"/>
      <c r="G48" s="224"/>
      <c r="H48" s="224"/>
      <c r="I48" s="1">
        <v>40</v>
      </c>
      <c r="J48" s="64">
        <f>IF(J20-J19+J33-J32+J46-J45&gt;0,J20-J19+J33-J32+J46-J45,0)</f>
        <v>6509835</v>
      </c>
      <c r="K48" s="53">
        <f>IF(K20-K19+K33-K32+K46-K45&gt;0,K20-K19+K33-K32+K46-K45,0)</f>
        <v>0</v>
      </c>
    </row>
    <row r="49" spans="1:11" ht="12.75">
      <c r="A49" s="223" t="s">
        <v>159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10405568</v>
      </c>
      <c r="K49" s="7">
        <v>3895732</v>
      </c>
    </row>
    <row r="50" spans="1:11" ht="12.75">
      <c r="A50" s="223" t="s">
        <v>173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7">
        <v>5507594</v>
      </c>
    </row>
    <row r="51" spans="1:11" ht="12.75">
      <c r="A51" s="223" t="s">
        <v>174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v>6509836</v>
      </c>
      <c r="K51" s="7"/>
    </row>
    <row r="52" spans="1:11" ht="12.75">
      <c r="A52" s="245" t="s">
        <v>175</v>
      </c>
      <c r="B52" s="246"/>
      <c r="C52" s="246"/>
      <c r="D52" s="246"/>
      <c r="E52" s="246"/>
      <c r="F52" s="246"/>
      <c r="G52" s="246"/>
      <c r="H52" s="246"/>
      <c r="I52" s="4">
        <v>44</v>
      </c>
      <c r="J52" s="61">
        <f>J49+J50-J51</f>
        <v>3895732</v>
      </c>
      <c r="K52" s="61">
        <f>K49+K50-K51</f>
        <v>9403326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49:K51 J7:K12 J14:K17 J22:K26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3:K13 J27:K27 J38:K38 J44:K48 J18:K2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0" t="s">
        <v>195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2" t="s">
        <v>58</v>
      </c>
      <c r="B4" s="272"/>
      <c r="C4" s="272"/>
      <c r="D4" s="272"/>
      <c r="E4" s="272"/>
      <c r="F4" s="272"/>
      <c r="G4" s="272"/>
      <c r="H4" s="272"/>
      <c r="I4" s="66" t="s">
        <v>276</v>
      </c>
      <c r="J4" s="67" t="s">
        <v>314</v>
      </c>
      <c r="K4" s="67" t="s">
        <v>315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2">
        <v>2</v>
      </c>
      <c r="J5" s="73" t="s">
        <v>280</v>
      </c>
      <c r="K5" s="73" t="s">
        <v>281</v>
      </c>
    </row>
    <row r="6" spans="1:11" ht="12.75">
      <c r="A6" s="229" t="s">
        <v>154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1" ht="12.75">
      <c r="A7" s="223" t="s">
        <v>197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118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119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120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121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12" t="s">
        <v>196</v>
      </c>
      <c r="B12" s="213"/>
      <c r="C12" s="213"/>
      <c r="D12" s="213"/>
      <c r="E12" s="213"/>
      <c r="F12" s="213"/>
      <c r="G12" s="213"/>
      <c r="H12" s="21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3" t="s">
        <v>122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123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124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125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126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127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12" t="s">
        <v>46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2" t="s">
        <v>107</v>
      </c>
      <c r="B20" s="279"/>
      <c r="C20" s="279"/>
      <c r="D20" s="279"/>
      <c r="E20" s="279"/>
      <c r="F20" s="279"/>
      <c r="G20" s="279"/>
      <c r="H20" s="28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6" t="s">
        <v>108</v>
      </c>
      <c r="B21" s="281"/>
      <c r="C21" s="281"/>
      <c r="D21" s="281"/>
      <c r="E21" s="281"/>
      <c r="F21" s="281"/>
      <c r="G21" s="281"/>
      <c r="H21" s="28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9" t="s">
        <v>157</v>
      </c>
      <c r="B22" s="240"/>
      <c r="C22" s="240"/>
      <c r="D22" s="240"/>
      <c r="E22" s="240"/>
      <c r="F22" s="240"/>
      <c r="G22" s="240"/>
      <c r="H22" s="240"/>
      <c r="I22" s="274"/>
      <c r="J22" s="274"/>
      <c r="K22" s="275"/>
    </row>
    <row r="23" spans="1:11" ht="12.75">
      <c r="A23" s="223" t="s">
        <v>163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164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316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317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165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12" t="s">
        <v>113</v>
      </c>
      <c r="B28" s="213"/>
      <c r="C28" s="213"/>
      <c r="D28" s="213"/>
      <c r="E28" s="213"/>
      <c r="F28" s="213"/>
      <c r="G28" s="213"/>
      <c r="H28" s="21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12" t="s">
        <v>47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2" t="s">
        <v>109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2" t="s">
        <v>110</v>
      </c>
      <c r="B34" s="213"/>
      <c r="C34" s="213"/>
      <c r="D34" s="213"/>
      <c r="E34" s="213"/>
      <c r="F34" s="213"/>
      <c r="G34" s="213"/>
      <c r="H34" s="21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9" t="s">
        <v>158</v>
      </c>
      <c r="B35" s="240"/>
      <c r="C35" s="240"/>
      <c r="D35" s="240"/>
      <c r="E35" s="240"/>
      <c r="F35" s="240"/>
      <c r="G35" s="240"/>
      <c r="H35" s="240"/>
      <c r="I35" s="274">
        <v>0</v>
      </c>
      <c r="J35" s="274"/>
      <c r="K35" s="275"/>
    </row>
    <row r="36" spans="1:11" ht="12.75">
      <c r="A36" s="223" t="s">
        <v>172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28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29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12" t="s">
        <v>48</v>
      </c>
      <c r="B39" s="213"/>
      <c r="C39" s="213"/>
      <c r="D39" s="213"/>
      <c r="E39" s="213"/>
      <c r="F39" s="213"/>
      <c r="G39" s="213"/>
      <c r="H39" s="21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3" t="s">
        <v>30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31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32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33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34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12" t="s">
        <v>147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2" t="s">
        <v>160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2" t="s">
        <v>161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2" t="s">
        <v>148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159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173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174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6" t="s">
        <v>175</v>
      </c>
      <c r="B53" s="227"/>
      <c r="C53" s="227"/>
      <c r="D53" s="227"/>
      <c r="E53" s="227"/>
      <c r="F53" s="227"/>
      <c r="G53" s="227"/>
      <c r="H53" s="22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25" zoomScaleSheetLayoutView="125" zoomScalePageLayoutView="0" workbookViewId="0" topLeftCell="A1">
      <selection activeCell="L12" sqref="L12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0" width="9.5742187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89" t="s">
        <v>278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5"/>
    </row>
    <row r="2" spans="1:12" ht="15.75">
      <c r="A2" s="42"/>
      <c r="B2" s="74"/>
      <c r="C2" s="299" t="s">
        <v>279</v>
      </c>
      <c r="D2" s="299"/>
      <c r="E2" s="77">
        <v>43101</v>
      </c>
      <c r="F2" s="43" t="s">
        <v>247</v>
      </c>
      <c r="G2" s="300">
        <v>43190</v>
      </c>
      <c r="H2" s="301"/>
      <c r="I2" s="74"/>
      <c r="J2" s="74"/>
      <c r="K2" s="74"/>
      <c r="L2" s="78"/>
    </row>
    <row r="3" spans="1:12" ht="12.75">
      <c r="A3" s="267" t="s">
        <v>335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  <c r="L3" s="78"/>
    </row>
    <row r="4" spans="1:11" ht="23.25">
      <c r="A4" s="302" t="s">
        <v>58</v>
      </c>
      <c r="B4" s="302"/>
      <c r="C4" s="302"/>
      <c r="D4" s="302"/>
      <c r="E4" s="302"/>
      <c r="F4" s="302"/>
      <c r="G4" s="302"/>
      <c r="H4" s="302"/>
      <c r="I4" s="81" t="s">
        <v>302</v>
      </c>
      <c r="J4" s="82" t="s">
        <v>149</v>
      </c>
      <c r="K4" s="82" t="s">
        <v>150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84">
        <v>2</v>
      </c>
      <c r="J5" s="83" t="s">
        <v>280</v>
      </c>
      <c r="K5" s="83" t="s">
        <v>281</v>
      </c>
    </row>
    <row r="6" spans="1:11" ht="12.75">
      <c r="A6" s="291" t="s">
        <v>282</v>
      </c>
      <c r="B6" s="292"/>
      <c r="C6" s="292"/>
      <c r="D6" s="292"/>
      <c r="E6" s="292"/>
      <c r="F6" s="292"/>
      <c r="G6" s="292"/>
      <c r="H6" s="292"/>
      <c r="I6" s="44">
        <v>1</v>
      </c>
      <c r="J6" s="45">
        <v>203064600</v>
      </c>
      <c r="K6" s="45">
        <v>203064600</v>
      </c>
    </row>
    <row r="7" spans="1:11" ht="12.75">
      <c r="A7" s="291" t="s">
        <v>283</v>
      </c>
      <c r="B7" s="292"/>
      <c r="C7" s="292"/>
      <c r="D7" s="292"/>
      <c r="E7" s="292"/>
      <c r="F7" s="292"/>
      <c r="G7" s="292"/>
      <c r="H7" s="292"/>
      <c r="I7" s="44">
        <v>2</v>
      </c>
      <c r="J7" s="46">
        <v>12257034.9</v>
      </c>
      <c r="K7" s="46">
        <v>12257034.9</v>
      </c>
    </row>
    <row r="8" spans="1:11" ht="12.75">
      <c r="A8" s="291" t="s">
        <v>284</v>
      </c>
      <c r="B8" s="292"/>
      <c r="C8" s="292"/>
      <c r="D8" s="292"/>
      <c r="E8" s="292"/>
      <c r="F8" s="292"/>
      <c r="G8" s="292"/>
      <c r="H8" s="292"/>
      <c r="I8" s="44">
        <v>3</v>
      </c>
      <c r="J8" s="46"/>
      <c r="K8" s="46"/>
    </row>
    <row r="9" spans="1:11" ht="12.75">
      <c r="A9" s="291" t="s">
        <v>285</v>
      </c>
      <c r="B9" s="292"/>
      <c r="C9" s="292"/>
      <c r="D9" s="292"/>
      <c r="E9" s="292"/>
      <c r="F9" s="292"/>
      <c r="G9" s="292"/>
      <c r="H9" s="292"/>
      <c r="I9" s="44">
        <v>4</v>
      </c>
      <c r="J9" s="46">
        <v>11719568.439999936</v>
      </c>
      <c r="K9" s="46">
        <v>13016695.05999994</v>
      </c>
    </row>
    <row r="10" spans="1:11" ht="12.75">
      <c r="A10" s="291" t="s">
        <v>286</v>
      </c>
      <c r="B10" s="292"/>
      <c r="C10" s="292"/>
      <c r="D10" s="292"/>
      <c r="E10" s="292"/>
      <c r="F10" s="292"/>
      <c r="G10" s="292"/>
      <c r="H10" s="292"/>
      <c r="I10" s="44">
        <v>5</v>
      </c>
      <c r="J10" s="46">
        <v>1297126.6200000048</v>
      </c>
      <c r="K10" s="46">
        <v>5772577.099999994</v>
      </c>
    </row>
    <row r="11" spans="1:11" ht="12.75">
      <c r="A11" s="291" t="s">
        <v>287</v>
      </c>
      <c r="B11" s="292"/>
      <c r="C11" s="292"/>
      <c r="D11" s="292"/>
      <c r="E11" s="292"/>
      <c r="F11" s="292"/>
      <c r="G11" s="292"/>
      <c r="H11" s="292"/>
      <c r="I11" s="44">
        <v>6</v>
      </c>
      <c r="J11" s="46">
        <v>67920485.69</v>
      </c>
      <c r="K11" s="46">
        <v>67920486</v>
      </c>
    </row>
    <row r="12" spans="1:11" ht="12.75">
      <c r="A12" s="291" t="s">
        <v>288</v>
      </c>
      <c r="B12" s="292"/>
      <c r="C12" s="292"/>
      <c r="D12" s="292"/>
      <c r="E12" s="292"/>
      <c r="F12" s="292"/>
      <c r="G12" s="292"/>
      <c r="H12" s="292"/>
      <c r="I12" s="44">
        <v>7</v>
      </c>
      <c r="J12" s="46"/>
      <c r="K12" s="46"/>
    </row>
    <row r="13" spans="1:11" ht="12.75">
      <c r="A13" s="291" t="s">
        <v>289</v>
      </c>
      <c r="B13" s="292"/>
      <c r="C13" s="292"/>
      <c r="D13" s="292"/>
      <c r="E13" s="292"/>
      <c r="F13" s="292"/>
      <c r="G13" s="292"/>
      <c r="H13" s="292"/>
      <c r="I13" s="44">
        <v>8</v>
      </c>
      <c r="J13" s="46"/>
      <c r="K13" s="46"/>
    </row>
    <row r="14" spans="1:11" ht="12.75">
      <c r="A14" s="291" t="s">
        <v>290</v>
      </c>
      <c r="B14" s="292"/>
      <c r="C14" s="292"/>
      <c r="D14" s="292"/>
      <c r="E14" s="292"/>
      <c r="F14" s="292"/>
      <c r="G14" s="292"/>
      <c r="H14" s="292"/>
      <c r="I14" s="44">
        <v>9</v>
      </c>
      <c r="J14" s="46"/>
      <c r="K14" s="46"/>
    </row>
    <row r="15" spans="1:11" ht="12.75">
      <c r="A15" s="293" t="s">
        <v>291</v>
      </c>
      <c r="B15" s="294"/>
      <c r="C15" s="294"/>
      <c r="D15" s="294"/>
      <c r="E15" s="294"/>
      <c r="F15" s="294"/>
      <c r="G15" s="294"/>
      <c r="H15" s="294"/>
      <c r="I15" s="44">
        <v>10</v>
      </c>
      <c r="J15" s="79">
        <f>SUM(J6:J14)</f>
        <v>296258815.65</v>
      </c>
      <c r="K15" s="79">
        <f>SUM(K6:K14)</f>
        <v>302031393.05999994</v>
      </c>
    </row>
    <row r="16" spans="1:11" ht="12.75">
      <c r="A16" s="291" t="s">
        <v>292</v>
      </c>
      <c r="B16" s="292"/>
      <c r="C16" s="292"/>
      <c r="D16" s="292"/>
      <c r="E16" s="292"/>
      <c r="F16" s="292"/>
      <c r="G16" s="292"/>
      <c r="H16" s="292"/>
      <c r="I16" s="44">
        <v>11</v>
      </c>
      <c r="J16" s="46"/>
      <c r="K16" s="46"/>
    </row>
    <row r="17" spans="1:11" ht="12.75">
      <c r="A17" s="291" t="s">
        <v>293</v>
      </c>
      <c r="B17" s="292"/>
      <c r="C17" s="292"/>
      <c r="D17" s="292"/>
      <c r="E17" s="292"/>
      <c r="F17" s="292"/>
      <c r="G17" s="292"/>
      <c r="H17" s="292"/>
      <c r="I17" s="44">
        <v>12</v>
      </c>
      <c r="J17" s="46"/>
      <c r="K17" s="46"/>
    </row>
    <row r="18" spans="1:11" ht="12.75">
      <c r="A18" s="291" t="s">
        <v>294</v>
      </c>
      <c r="B18" s="292"/>
      <c r="C18" s="292"/>
      <c r="D18" s="292"/>
      <c r="E18" s="292"/>
      <c r="F18" s="292"/>
      <c r="G18" s="292"/>
      <c r="H18" s="292"/>
      <c r="I18" s="44">
        <v>13</v>
      </c>
      <c r="J18" s="46"/>
      <c r="K18" s="46"/>
    </row>
    <row r="19" spans="1:11" ht="12.75">
      <c r="A19" s="291" t="s">
        <v>295</v>
      </c>
      <c r="B19" s="292"/>
      <c r="C19" s="292"/>
      <c r="D19" s="292"/>
      <c r="E19" s="292"/>
      <c r="F19" s="292"/>
      <c r="G19" s="292"/>
      <c r="H19" s="292"/>
      <c r="I19" s="44">
        <v>14</v>
      </c>
      <c r="J19" s="46"/>
      <c r="K19" s="46"/>
    </row>
    <row r="20" spans="1:11" ht="12.75">
      <c r="A20" s="291" t="s">
        <v>296</v>
      </c>
      <c r="B20" s="292"/>
      <c r="C20" s="292"/>
      <c r="D20" s="292"/>
      <c r="E20" s="292"/>
      <c r="F20" s="292"/>
      <c r="G20" s="292"/>
      <c r="H20" s="292"/>
      <c r="I20" s="44">
        <v>15</v>
      </c>
      <c r="J20" s="46"/>
      <c r="K20" s="46"/>
    </row>
    <row r="21" spans="1:11" ht="12.75">
      <c r="A21" s="291" t="s">
        <v>297</v>
      </c>
      <c r="B21" s="292"/>
      <c r="C21" s="292"/>
      <c r="D21" s="292"/>
      <c r="E21" s="292"/>
      <c r="F21" s="292"/>
      <c r="G21" s="292"/>
      <c r="H21" s="292"/>
      <c r="I21" s="44">
        <v>16</v>
      </c>
      <c r="J21" s="46">
        <v>1297126.6200000048</v>
      </c>
      <c r="K21" s="46">
        <v>5772577.099999994</v>
      </c>
    </row>
    <row r="22" spans="1:11" ht="12.75">
      <c r="A22" s="293" t="s">
        <v>298</v>
      </c>
      <c r="B22" s="294"/>
      <c r="C22" s="294"/>
      <c r="D22" s="294"/>
      <c r="E22" s="294"/>
      <c r="F22" s="294"/>
      <c r="G22" s="294"/>
      <c r="H22" s="294"/>
      <c r="I22" s="44">
        <v>17</v>
      </c>
      <c r="J22" s="80">
        <f>SUM(J16:J21)</f>
        <v>1297126.6200000048</v>
      </c>
      <c r="K22" s="80">
        <f>SUM(K16:K21)</f>
        <v>5772577.099999994</v>
      </c>
    </row>
    <row r="23" spans="1:11" ht="12.75">
      <c r="A23" s="295"/>
      <c r="B23" s="296"/>
      <c r="C23" s="296"/>
      <c r="D23" s="296"/>
      <c r="E23" s="296"/>
      <c r="F23" s="296"/>
      <c r="G23" s="296"/>
      <c r="H23" s="296"/>
      <c r="I23" s="297"/>
      <c r="J23" s="297"/>
      <c r="K23" s="298"/>
    </row>
    <row r="24" spans="1:11" ht="12.75">
      <c r="A24" s="283" t="s">
        <v>299</v>
      </c>
      <c r="B24" s="284"/>
      <c r="C24" s="284"/>
      <c r="D24" s="284"/>
      <c r="E24" s="284"/>
      <c r="F24" s="284"/>
      <c r="G24" s="284"/>
      <c r="H24" s="284"/>
      <c r="I24" s="47">
        <v>18</v>
      </c>
      <c r="J24" s="45"/>
      <c r="K24" s="45"/>
    </row>
    <row r="25" spans="1:11" ht="12.75">
      <c r="A25" s="285" t="s">
        <v>300</v>
      </c>
      <c r="B25" s="286"/>
      <c r="C25" s="286"/>
      <c r="D25" s="286"/>
      <c r="E25" s="286"/>
      <c r="F25" s="286"/>
      <c r="G25" s="286"/>
      <c r="H25" s="286"/>
      <c r="I25" s="48">
        <v>19</v>
      </c>
      <c r="J25" s="80"/>
      <c r="K25" s="80"/>
    </row>
    <row r="26" spans="1:11" ht="30" customHeight="1">
      <c r="A26" s="287" t="s">
        <v>301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5:K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4" t="s">
        <v>277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312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2015-07-30T10:10:47Z</cp:lastPrinted>
  <dcterms:created xsi:type="dcterms:W3CDTF">2008-10-17T11:51:54Z</dcterms:created>
  <dcterms:modified xsi:type="dcterms:W3CDTF">2018-04-26T11:40:30Z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