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<sst xmlns="http://schemas.openxmlformats.org/spreadsheetml/2006/main" count="396" uniqueCount="343">
  <si>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</si>
  <si>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</si>
  <si>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</si>
  <si>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</si>
  <si>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</si>
  <si>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</si>
  <si>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</si>
  <si>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</si>
  <si>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</si>
  <si>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</si>
  <si>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</si>
  <si>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</si>
  <si>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</si>
  <si>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</si>
  <si>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</si>
  <si>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</si>
  <si>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</si>
  <si>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</si>
  <si>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</si>
  <si>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</si>
  <si>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</si>
  <si>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</si>
  <si>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</si>
  <si>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</si>
  <si>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</si>
  <si>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</si>
  <si>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</si>
  <si>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</si>
  <si>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</si>
  <si>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</si>
  <si>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</si>
  <si>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</si>
  <si>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</si>
  <si>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</si>
  <si>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</si>
  <si>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</si>
  <si>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</si>
  <si>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</si>
  <si>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</si>
  <si>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</si>
  <si>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</si>
  <si>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</si>
  <si>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</si>
  <si>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</si>
  <si>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</si>
  <si>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</si>
  <si>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</si>
  <si>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</si>
  <si>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</si>
  <si>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</si>
  <si>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</si>
  <si>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</si>
  <si>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</si>
  <si>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</si>
  <si>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</si>
  <si>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</si>
  <si>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</si>
  <si>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</si>
  <si>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</si>
  <si>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</si>
  <si>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</si>
  <si>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</si>
  <si>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</si>
  <si>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</si>
  <si>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</si>
  <si>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</si>
  <si>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</si>
  <si>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</si>
  <si>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</si>
  <si>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</si>
  <si>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</si>
  <si>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</si>
  <si>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</si>
  <si>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</si>
  <si>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</si>
  <si>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</si>
  <si>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</si>
  <si>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</si>
  <si>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</si>
  <si>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</si>
  <si>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</si>
  <si>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</si>
  <si>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</si>
  <si>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</si>
  <si>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</si>
  <si>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</si>
  <si>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</si>
  <si>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</si>
  <si>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</si>
  <si>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</si>
  <si>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</si>
  <si>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</si>
  <si>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</si>
  <si>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</si>
  <si>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</si>
  <si>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</si>
  <si>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</si>
  <si>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</si>
  <si>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</si>
  <si>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</si>
  <si>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</si>
  <si>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</si>
  <si>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</si>
  <si>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</si>
  <si>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</si>
  <si>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</si>
  <si>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</si>
  <si>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</si>
  <si>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</si>
  <si>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</si>
  <si>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</si>
  <si>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</si>
  <si>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</si>
  <si>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</si>
  <si>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</si>
  <si>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</si>
  <si>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</si>
  <si>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</si>
  <si>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</si>
  <si>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</si>
  <si>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</si>
  <si>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</si>
  <si>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</si>
  <si>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</si>
  <si>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</si>
  <si>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</si>
  <si>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</si>
  <si>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</si>
  <si>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</si>
  <si>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</si>
  <si>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</si>
  <si>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</si>
  <si>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</si>
  <si>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</si>
  <si>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</si>
  <si>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</si>
  <si>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</si>
  <si>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</si>
  <si>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</si>
  <si>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</si>
  <si>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</si>
  <si>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</si>
  <si>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</si>
  <si>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</si>
  <si>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</si>
  <si>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</si>
  <si>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</si>
  <si>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</si>
  <si>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</si>
  <si>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</si>
  <si>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</si>
  <si>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</si>
  <si>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</si>
  <si>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</si>
  <si>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</si>
  <si>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</si>
  <si>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</si>
  <si>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</si>
  <si>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</si>
  <si>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</si>
  <si>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</si>
  <si>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</si>
  <si>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</si>
  <si>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</si>
  <si>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</si>
  <si>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</si>
  <si>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</si>
  <si>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</si>
  <si>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</si>
  <si>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</si>
  <si>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</si>
  <si>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</si>
  <si>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</si>
  <si>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</si>
  <si>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</si>
  <si>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</si>
  <si>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</si>
  <si>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</si>
  <si>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</si>
  <si>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</si>
  <si>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</si>
  <si>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</si>
  <si>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</si>
  <si>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</si>
  <si>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</si>
  <si>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</si>
  <si>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</si>
  <si>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</si>
  <si>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</si>
  <si>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</si>
  <si>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</si>
  <si>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</si>
  <si>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</si>
  <si>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</si>
  <si>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</si>
  <si>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</si>
  <si>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</si>
  <si>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</si>
  <si>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</si>
  <si>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</si>
  <si>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</si>
  <si>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</si>
  <si>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</si>
  <si>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</si>
  <si>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</si>
  <si>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</si>
  <si>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</si>
  <si>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</si>
  <si>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</si>
  <si>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</si>
  <si>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</si>
  <si>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</si>
  <si>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</si>
  <si>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</si>
  <si>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</si>
  <si>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</si>
  <si>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</si>
  <si>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</si>
  <si>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</si>
  <si>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</si>
  <si>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</si>
  <si>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</si>
  <si>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</si>
  <si>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</si>
  <si>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</si>
  <si>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</si>
  <si>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</si>
  <si>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</si>
  <si>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</si>
  <si>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</si>
  <si>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</si>
  <si>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</si>
  <si>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</si>
  <si>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</si>
  <si>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</si>
  <si>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</si>
  <si>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</si>
  <si>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</si>
  <si>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</si>
  <si>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</si>
  <si>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</si>
  <si>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</si>
  <si>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</si>
  <si>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</si>
  <si>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</si>
  <si>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</si>
  <si>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</si>
  <si>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</si>
  <si>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</si>
  <si>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</si>
  <si>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</si>
  <si>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</si>
  <si>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</si>
  <si>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</si>
  <si>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</si>
  <si>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</si>
  <si>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</si>
  <si>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</si>
  <si>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</si>
  <si>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</si>
  <si>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</si>
  <si>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</si>
  <si>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</si>
  <si>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</si>
  <si>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</si>
  <si>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</si>
  <si>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</si>
  <si>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</si>
  <si>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</si>
  <si>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</si>
  <si>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</si>
  <si>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</si>
  <si>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</si>
  <si>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</si>
  <si>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</si>
  <si>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</si>
  <si>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</si>
  <si>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</si>
  <si>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</si>
  <si>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</si>
  <si>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</si>
  <si>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</si>
  <si>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</si>
  <si>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</si>
  <si>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</si>
  <si>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</si>
  <si>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</si>
  <si>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</si>
  <si>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</si>
  <si>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</si>
  <si>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</si>
  <si>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</si>
  <si>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</si>
  <si>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</si>
  <si>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</si>
  <si>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</si>
  <si>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</si>
  <si>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</si>
  <si>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</si>
  <si>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</si>
  <si>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</si>
  <si>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</si>
  <si>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</si>
  <si>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</si>
  <si>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</si>
  <si>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</si>
  <si>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</si>
  <si>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</si>
  <si>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</si>
  <si>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</si>
  <si>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</si>
  <si>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</si>
  <si>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</si>
  <si>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</si>
  <si>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</si>
  <si>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</si>
  <si>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</si>
  <si>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</si>
  <si>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</si>
  <si>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</si>
  <si>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</si>
  <si>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</si>
  <si>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</si>
  <si>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</si>
  <si>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</si>
  <si>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</si>
  <si>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</si>
  <si>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</si>
  <si>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</si>
  <si>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</si>
  <si>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</si>
  <si>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</si>
  <si>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</si>
  <si>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</si>
  <si>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</si>
  <si>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</si>
  <si>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1.1.2015.</t>
  </si>
  <si>
    <t>stanje na dan 30.6.2015.</t>
  </si>
  <si>
    <t>u razdoblju 1.1.2015. do 30.6.2015.</t>
  </si>
  <si>
    <t>u razdoblju 1.1.2015. do 31.6.2015.</t>
  </si>
  <si>
    <t>035/446 256</t>
  </si>
  <si>
    <t>035/444 108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</si>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</sst>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B57" sqref="B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246</v>
      </c>
      <c r="B1" s="191"/>
      <c r="C1" s="19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247</v>
      </c>
      <c r="B2" s="144"/>
      <c r="C2" s="144"/>
      <c r="D2" s="145"/>
      <c r="E2" s="117" t="s">
        <v>336</v>
      </c>
      <c r="F2" s="12"/>
      <c r="G2" s="13" t="s">
        <v>248</v>
      </c>
      <c r="H2" s="117">
        <v>42185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6" t="s">
        <v>314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249</v>
      </c>
      <c r="B6" s="150"/>
      <c r="C6" s="141" t="s">
        <v>319</v>
      </c>
      <c r="D6" s="142"/>
      <c r="E6" s="153"/>
      <c r="F6" s="153"/>
      <c r="G6" s="153"/>
      <c r="H6" s="153"/>
      <c r="I6" s="121"/>
      <c r="J6" s="10"/>
      <c r="K6" s="10"/>
      <c r="L6" s="10"/>
    </row>
    <row r="7" spans="1:12" ht="12.75">
      <c r="A7" s="93"/>
      <c r="B7" s="22"/>
      <c r="C7" s="24"/>
      <c r="D7" s="24"/>
      <c r="E7" s="153"/>
      <c r="F7" s="153"/>
      <c r="G7" s="153"/>
      <c r="H7" s="153"/>
      <c r="I7" s="121"/>
      <c r="J7" s="10"/>
      <c r="K7" s="10"/>
      <c r="L7" s="10"/>
    </row>
    <row r="8" spans="1:12" ht="12.75">
      <c r="A8" s="151" t="s">
        <v>250</v>
      </c>
      <c r="B8" s="152"/>
      <c r="C8" s="141" t="s">
        <v>320</v>
      </c>
      <c r="D8" s="142"/>
      <c r="E8" s="153"/>
      <c r="F8" s="153"/>
      <c r="G8" s="153"/>
      <c r="H8" s="153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8" t="s">
        <v>251</v>
      </c>
      <c r="B10" s="139"/>
      <c r="C10" s="141">
        <v>58828286397</v>
      </c>
      <c r="D10" s="142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0"/>
      <c r="B11" s="139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9" t="s">
        <v>252</v>
      </c>
      <c r="B12" s="150"/>
      <c r="C12" s="154" t="s">
        <v>321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9" t="s">
        <v>253</v>
      </c>
      <c r="B14" s="150"/>
      <c r="C14" s="157">
        <v>35000</v>
      </c>
      <c r="D14" s="158"/>
      <c r="E14" s="24"/>
      <c r="F14" s="154" t="s">
        <v>322</v>
      </c>
      <c r="G14" s="155"/>
      <c r="H14" s="155"/>
      <c r="I14" s="156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9" t="s">
        <v>254</v>
      </c>
      <c r="B16" s="150"/>
      <c r="C16" s="154" t="s">
        <v>323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9" t="s">
        <v>255</v>
      </c>
      <c r="B18" s="150"/>
      <c r="C18" s="159" t="s">
        <v>324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9" t="s">
        <v>256</v>
      </c>
      <c r="B20" s="150"/>
      <c r="C20" s="159" t="s">
        <v>325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9" t="s">
        <v>257</v>
      </c>
      <c r="B22" s="150"/>
      <c r="C22" s="125">
        <v>396</v>
      </c>
      <c r="D22" s="154" t="s">
        <v>322</v>
      </c>
      <c r="E22" s="162"/>
      <c r="F22" s="163"/>
      <c r="G22" s="164"/>
      <c r="H22" s="165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9" t="s">
        <v>258</v>
      </c>
      <c r="B24" s="150"/>
      <c r="C24" s="125">
        <v>12</v>
      </c>
      <c r="D24" s="154" t="s">
        <v>326</v>
      </c>
      <c r="E24" s="162"/>
      <c r="F24" s="162"/>
      <c r="G24" s="163"/>
      <c r="H24" s="126" t="s">
        <v>259</v>
      </c>
      <c r="I24" s="127">
        <v>32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327</v>
      </c>
      <c r="I25" s="124"/>
      <c r="J25" s="10"/>
      <c r="K25" s="10"/>
      <c r="L25" s="10"/>
    </row>
    <row r="26" spans="1:12" ht="12.75">
      <c r="A26" s="149" t="s">
        <v>260</v>
      </c>
      <c r="B26" s="150"/>
      <c r="C26" s="129" t="s">
        <v>328</v>
      </c>
      <c r="D26" s="25"/>
      <c r="E26" s="130"/>
      <c r="F26" s="122"/>
      <c r="G26" s="166" t="s">
        <v>261</v>
      </c>
      <c r="H26" s="167"/>
      <c r="I26" s="131" t="s">
        <v>329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262</v>
      </c>
      <c r="B28" s="169"/>
      <c r="C28" s="170"/>
      <c r="D28" s="170"/>
      <c r="E28" s="171" t="s">
        <v>263</v>
      </c>
      <c r="F28" s="172"/>
      <c r="G28" s="172"/>
      <c r="H28" s="173" t="s">
        <v>264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78"/>
      <c r="I30" s="179"/>
      <c r="J30" s="10"/>
      <c r="K30" s="10"/>
      <c r="L30" s="10"/>
    </row>
    <row r="31" spans="1:12" ht="12.75">
      <c r="A31" s="93"/>
      <c r="B31" s="22"/>
      <c r="C31" s="21"/>
      <c r="D31" s="180"/>
      <c r="E31" s="180"/>
      <c r="F31" s="180"/>
      <c r="G31" s="181"/>
      <c r="H31" s="16"/>
      <c r="I31" s="98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78"/>
      <c r="I32" s="17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78"/>
      <c r="I34" s="17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78"/>
      <c r="I36" s="179"/>
      <c r="J36" s="10"/>
      <c r="K36" s="10"/>
      <c r="L36" s="10"/>
    </row>
    <row r="37" spans="1:12" ht="12.75">
      <c r="A37" s="100"/>
      <c r="B37" s="30"/>
      <c r="C37" s="182"/>
      <c r="D37" s="183"/>
      <c r="E37" s="16"/>
      <c r="F37" s="182"/>
      <c r="G37" s="183"/>
      <c r="H37" s="16"/>
      <c r="I37" s="94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78"/>
      <c r="I38" s="17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78"/>
      <c r="I40" s="17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265</v>
      </c>
      <c r="B44" s="186"/>
      <c r="C44" s="178"/>
      <c r="D44" s="179"/>
      <c r="E44" s="26"/>
      <c r="F44" s="196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82"/>
      <c r="D45" s="183"/>
      <c r="E45" s="16"/>
      <c r="F45" s="182"/>
      <c r="G45" s="184"/>
      <c r="H45" s="35"/>
      <c r="I45" s="104"/>
      <c r="J45" s="10"/>
      <c r="K45" s="10"/>
      <c r="L45" s="10"/>
    </row>
    <row r="46" spans="1:12" ht="12.75">
      <c r="A46" s="138" t="s">
        <v>266</v>
      </c>
      <c r="B46" s="186"/>
      <c r="C46" s="154" t="s">
        <v>334</v>
      </c>
      <c r="D46" s="185"/>
      <c r="E46" s="185"/>
      <c r="F46" s="185"/>
      <c r="G46" s="185"/>
      <c r="H46" s="185"/>
      <c r="I46" s="185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8" t="s">
        <v>268</v>
      </c>
      <c r="B48" s="186"/>
      <c r="C48" s="187" t="s">
        <v>340</v>
      </c>
      <c r="D48" s="188"/>
      <c r="E48" s="189"/>
      <c r="F48" s="16"/>
      <c r="G48" s="51" t="s">
        <v>269</v>
      </c>
      <c r="H48" s="187" t="s">
        <v>341</v>
      </c>
      <c r="I48" s="18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8" t="s">
        <v>255</v>
      </c>
      <c r="B50" s="186"/>
      <c r="C50" s="199" t="s">
        <v>330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9" t="s">
        <v>270</v>
      </c>
      <c r="B52" s="150"/>
      <c r="C52" s="134" t="s">
        <v>335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92" t="s">
        <v>271</v>
      </c>
      <c r="D53" s="192"/>
      <c r="E53" s="192"/>
      <c r="F53" s="192"/>
      <c r="G53" s="192"/>
      <c r="H53" s="19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0" t="s">
        <v>272</v>
      </c>
      <c r="C55" s="201"/>
      <c r="D55" s="201"/>
      <c r="E55" s="20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2" t="s">
        <v>342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5"/>
      <c r="B57" s="202" t="s">
        <v>304</v>
      </c>
      <c r="C57" s="203"/>
      <c r="D57" s="203"/>
      <c r="E57" s="203"/>
      <c r="F57" s="203"/>
      <c r="G57" s="203"/>
      <c r="H57" s="203"/>
      <c r="I57" s="107"/>
      <c r="J57" s="10"/>
      <c r="K57" s="10"/>
      <c r="L57" s="10"/>
    </row>
    <row r="58" spans="1:12" ht="12.75">
      <c r="A58" s="105"/>
      <c r="B58" s="202" t="s">
        <v>305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5"/>
      <c r="B59" s="202" t="s">
        <v>306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3" t="s">
        <v>275</v>
      </c>
      <c r="H62" s="194"/>
      <c r="I62" s="19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7"/>
      <c r="H63" s="198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34">
      <selection activeCell="A67" sqref="A67:H67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2" width="10.28125" style="52" bestFit="1" customWidth="1"/>
    <col min="13" max="16384" width="9.140625" style="52" customWidth="1"/>
  </cols>
  <sheetData>
    <row r="1" spans="1:11" ht="12.7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337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331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59</v>
      </c>
      <c r="B4" s="248"/>
      <c r="C4" s="248"/>
      <c r="D4" s="248"/>
      <c r="E4" s="248"/>
      <c r="F4" s="248"/>
      <c r="G4" s="248"/>
      <c r="H4" s="249"/>
      <c r="I4" s="58" t="s">
        <v>276</v>
      </c>
      <c r="J4" s="59" t="s">
        <v>315</v>
      </c>
      <c r="K4" s="60" t="s">
        <v>316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119245637</v>
      </c>
      <c r="K8" s="53">
        <f>K9+K16+K26+K35+K39</f>
        <v>129128337.13999999</v>
      </c>
    </row>
    <row r="9" spans="1:12" ht="12.75">
      <c r="A9" s="218" t="s">
        <v>204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0</v>
      </c>
      <c r="K9" s="53">
        <f>SUM(K10:K15)</f>
        <v>45664.909999999974</v>
      </c>
      <c r="L9" s="137"/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>
        <v>45664.909999999974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207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208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209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205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89453368</v>
      </c>
      <c r="K16" s="53">
        <f>SUM(K17:K25)</f>
        <v>99493045.2</v>
      </c>
    </row>
    <row r="17" spans="1:11" ht="12.75">
      <c r="A17" s="218" t="s">
        <v>210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7222038</v>
      </c>
      <c r="K17" s="7">
        <v>7222038</v>
      </c>
    </row>
    <row r="18" spans="1:11" ht="12.75">
      <c r="A18" s="218" t="s">
        <v>245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29659948</v>
      </c>
      <c r="K18" s="7">
        <v>29010366.83</v>
      </c>
    </row>
    <row r="19" spans="1:11" ht="12.75">
      <c r="A19" s="218" t="s">
        <v>211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/>
      <c r="K19" s="7"/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1833847</v>
      </c>
      <c r="K20" s="7">
        <v>19615230.650000002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>
        <v>0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>
        <v>0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50677089</v>
      </c>
      <c r="K23" s="7">
        <v>43584963.370000005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>
        <v>0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60446</v>
      </c>
      <c r="K25" s="7">
        <v>60446.35</v>
      </c>
    </row>
    <row r="26" spans="1:12" ht="12.75">
      <c r="A26" s="218" t="s">
        <v>189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25577165</v>
      </c>
      <c r="K26" s="53">
        <f>SUM(K27:K34)</f>
        <v>25575806.539999995</v>
      </c>
      <c r="L26" s="137"/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20511570</v>
      </c>
      <c r="K27" s="7">
        <v>20511570.379999995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4236124</v>
      </c>
      <c r="K28" s="7">
        <v>4236123.7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503704</v>
      </c>
      <c r="K29" s="7">
        <v>503704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>
        <v>-0.14999999990686774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285000</v>
      </c>
      <c r="K32" s="7">
        <v>285000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40767</v>
      </c>
      <c r="K33" s="7">
        <v>39408.61</v>
      </c>
    </row>
    <row r="34" spans="1:11" ht="12.75">
      <c r="A34" s="218" t="s">
        <v>182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>
        <v>0</v>
      </c>
    </row>
    <row r="35" spans="1:11" ht="12.75">
      <c r="A35" s="218" t="s">
        <v>183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4215104</v>
      </c>
      <c r="K35" s="53">
        <f>SUM(K36:K38)</f>
        <v>4013820.49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4075152</v>
      </c>
      <c r="K37" s="7">
        <v>3853115.23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139952</v>
      </c>
      <c r="K38" s="7">
        <v>160705.26</v>
      </c>
    </row>
    <row r="39" spans="1:11" ht="12.75">
      <c r="A39" s="218" t="s">
        <v>184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53"/>
    </row>
    <row r="40" spans="1:11" ht="12.75">
      <c r="A40" s="221" t="s">
        <v>238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184834934</v>
      </c>
      <c r="K40" s="53">
        <f>K41+K49+K56+K64</f>
        <v>268666546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1886</v>
      </c>
      <c r="K42" s="7">
        <v>1886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1321020</v>
      </c>
      <c r="K45" s="7">
        <v>1321020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103251449</v>
      </c>
      <c r="K49" s="53">
        <f>SUM(K50:K55)</f>
        <v>139342956</v>
      </c>
    </row>
    <row r="50" spans="1:11" ht="12.75">
      <c r="A50" s="218" t="s">
        <v>199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61682461</v>
      </c>
      <c r="K50" s="7">
        <v>82160323</v>
      </c>
    </row>
    <row r="51" spans="1:11" ht="12.75">
      <c r="A51" s="218" t="s">
        <v>200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22731390</v>
      </c>
      <c r="K51" s="7">
        <v>36853054</v>
      </c>
    </row>
    <row r="52" spans="1:11" ht="12.75">
      <c r="A52" s="218" t="s">
        <v>201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115994</v>
      </c>
      <c r="K53" s="7">
        <v>112452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1215051</v>
      </c>
      <c r="K54" s="7">
        <v>951594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17506553</v>
      </c>
      <c r="K55" s="53">
        <v>19265533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31480165</v>
      </c>
      <c r="K56" s="53">
        <f>SUM(K57:K63)</f>
        <v>67930945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31480165</v>
      </c>
      <c r="K58" s="7">
        <v>67580945</v>
      </c>
    </row>
    <row r="59" spans="1:11" ht="12.75">
      <c r="A59" s="218" t="s">
        <v>240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/>
      <c r="K62" s="7">
        <v>350000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</row>
    <row r="64" spans="1:11" ht="12.75">
      <c r="A64" s="218" t="s">
        <v>206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48780414</v>
      </c>
      <c r="K64" s="7">
        <v>60069739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7414843</v>
      </c>
      <c r="K65" s="7">
        <v>8299106</v>
      </c>
    </row>
    <row r="66" spans="1:12" ht="12.75">
      <c r="A66" s="221" t="s">
        <v>239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311495414</v>
      </c>
      <c r="K66" s="53">
        <f>K7+K8+K40+K65</f>
        <v>406093989.14</v>
      </c>
      <c r="L66" s="136"/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/>
      <c r="K67" s="8"/>
    </row>
    <row r="68" spans="1:11" ht="12.75">
      <c r="A68" s="210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190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167844767</v>
      </c>
      <c r="K69" s="54">
        <f>K70+K71+K72+K78+K79+K82+K85</f>
        <v>171102923.02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151933680</v>
      </c>
      <c r="K70" s="7">
        <v>151933680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12257035</v>
      </c>
      <c r="K71" s="7">
        <v>12257034.9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/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939960</v>
      </c>
      <c r="K74" s="7">
        <v>939860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939960</v>
      </c>
      <c r="K75" s="7">
        <v>939860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236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0</v>
      </c>
      <c r="K79" s="53">
        <f>K80-K81</f>
        <v>3654052</v>
      </c>
    </row>
    <row r="80" spans="1:11" ht="12.75">
      <c r="A80" s="229" t="s">
        <v>168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>
        <v>3654052</v>
      </c>
    </row>
    <row r="81" spans="1:11" ht="12.75">
      <c r="A81" s="229" t="s">
        <v>169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18" t="s">
        <v>237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3654052</v>
      </c>
      <c r="K82" s="53">
        <f>K83-K84</f>
        <v>3258156.12</v>
      </c>
    </row>
    <row r="83" spans="1:11" ht="12.75">
      <c r="A83" s="229" t="s">
        <v>170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3654052</v>
      </c>
      <c r="K83" s="7">
        <v>3258156.12</v>
      </c>
    </row>
    <row r="84" spans="1:11" ht="12.75">
      <c r="A84" s="229" t="s">
        <v>171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18" t="s">
        <v>172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18606</v>
      </c>
      <c r="K86" s="53">
        <f>SUM(K87:K89)</f>
        <v>18606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18606</v>
      </c>
      <c r="K87" s="7">
        <v>18606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53"/>
      <c r="K89" s="7"/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57846043</v>
      </c>
      <c r="K90" s="53">
        <f>SUM(K91:K99)</f>
        <v>103996111.35000001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241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51867600</v>
      </c>
      <c r="K93" s="7">
        <v>98134737.15</v>
      </c>
    </row>
    <row r="94" spans="1:11" ht="12.75">
      <c r="A94" s="218" t="s">
        <v>242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243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244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5978443</v>
      </c>
      <c r="K98" s="7">
        <v>5861374.2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77683913</v>
      </c>
      <c r="K100" s="53">
        <f>SUM(K101:K112)</f>
        <v>119565719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2079224</v>
      </c>
      <c r="K101" s="7">
        <v>12047986</v>
      </c>
    </row>
    <row r="102" spans="1:11" ht="12.75">
      <c r="A102" s="218" t="s">
        <v>241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1242269</v>
      </c>
      <c r="K103" s="7">
        <v>17161781</v>
      </c>
    </row>
    <row r="104" spans="1:11" ht="12.75">
      <c r="A104" s="218" t="s">
        <v>242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3781055</v>
      </c>
      <c r="K104" s="7">
        <v>27168007</v>
      </c>
    </row>
    <row r="105" spans="1:11" ht="12.75">
      <c r="A105" s="218" t="s">
        <v>243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69870731</v>
      </c>
      <c r="K105" s="7">
        <v>62585331</v>
      </c>
    </row>
    <row r="106" spans="1:11" ht="12.75">
      <c r="A106" s="218" t="s">
        <v>244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321939</v>
      </c>
      <c r="K108" s="7">
        <v>301105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364569</v>
      </c>
      <c r="K109" s="7">
        <v>280285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24126</v>
      </c>
      <c r="K112" s="7">
        <v>21224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8102085</v>
      </c>
      <c r="K113" s="7">
        <v>11410629.9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311495414</v>
      </c>
      <c r="K114" s="53">
        <f>K69+K86+K90+K100+K113</f>
        <v>406093989.27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210" t="s">
        <v>307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185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308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86:K115 J72:K77 J79:K84 J70:K70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3">
      <selection activeCell="L10" sqref="L1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5" width="10.28125" style="52" bestFit="1" customWidth="1"/>
    <col min="16" max="16384" width="9.140625" style="52" customWidth="1"/>
  </cols>
  <sheetData>
    <row r="1" spans="1:13" ht="12.75" customHeight="1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338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331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8" t="s">
        <v>277</v>
      </c>
      <c r="J4" s="266" t="s">
        <v>315</v>
      </c>
      <c r="K4" s="266"/>
      <c r="L4" s="266" t="s">
        <v>316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66148396.900000006</v>
      </c>
      <c r="K7" s="54">
        <f>SUM(K8:K9)</f>
        <v>37552771</v>
      </c>
      <c r="L7" s="54">
        <f>SUM(L8:L9)</f>
        <v>61787802.42</v>
      </c>
      <c r="M7" s="54">
        <f>SUM(M8:M9)</f>
        <v>31728844.419999998</v>
      </c>
    </row>
    <row r="8" spans="1:15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62491780.67</v>
      </c>
      <c r="K8" s="7">
        <v>34789101</v>
      </c>
      <c r="L8" s="7">
        <v>46280450.629999995</v>
      </c>
      <c r="M8" s="7">
        <v>26178836.629999995</v>
      </c>
      <c r="N8" s="137"/>
      <c r="O8" s="137"/>
    </row>
    <row r="9" spans="1:15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3656616.2300000004</v>
      </c>
      <c r="K9" s="7">
        <v>2763670</v>
      </c>
      <c r="L9" s="7">
        <v>15507351.790000003</v>
      </c>
      <c r="M9" s="7">
        <v>5550007.790000003</v>
      </c>
      <c r="N9" s="137"/>
      <c r="O9" s="137"/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74600695.10000001</v>
      </c>
      <c r="K10" s="53">
        <f>K11+K12+K16+K20+K21+K22+K25+K26</f>
        <v>42556278</v>
      </c>
      <c r="L10" s="53">
        <f>L11+L12+L16+L20+L21+L22+L25+L26</f>
        <v>63067820.89</v>
      </c>
      <c r="M10" s="53">
        <f>M11+M12+M16+M20+M21+M22+M25+M26</f>
        <v>30746319.89000001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/>
      <c r="K11" s="7"/>
      <c r="L11" s="7"/>
      <c r="M11" s="7"/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55383935.82000001</v>
      </c>
      <c r="K12" s="53">
        <f>SUM(K13:K15)</f>
        <v>31419361</v>
      </c>
      <c r="L12" s="53">
        <f>SUM(L13:L15)</f>
        <v>45215540.940000005</v>
      </c>
      <c r="M12" s="53">
        <f>SUM(M13:M15)</f>
        <v>26535733.940000013</v>
      </c>
    </row>
    <row r="13" spans="1:15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5394017.14</v>
      </c>
      <c r="K13" s="7">
        <v>1235693</v>
      </c>
      <c r="L13" s="7">
        <v>1481222.94</v>
      </c>
      <c r="M13" s="7">
        <v>739330.94</v>
      </c>
      <c r="N13" s="137"/>
      <c r="O13" s="132"/>
    </row>
    <row r="14" spans="1:15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46888085.00000001</v>
      </c>
      <c r="K14" s="7">
        <v>28501281</v>
      </c>
      <c r="L14" s="7">
        <v>41033137.74000001</v>
      </c>
      <c r="M14" s="7">
        <v>23957437.74000001</v>
      </c>
      <c r="N14" s="137"/>
      <c r="O14" s="137"/>
    </row>
    <row r="15" spans="1:15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3101833.6799999997</v>
      </c>
      <c r="K15" s="7">
        <v>1682387</v>
      </c>
      <c r="L15" s="7">
        <v>2701180.26</v>
      </c>
      <c r="M15" s="7">
        <v>1838965.2599999998</v>
      </c>
      <c r="N15" s="137"/>
      <c r="O15" s="137"/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5736926.220000001</v>
      </c>
      <c r="K16" s="53">
        <f>SUM(K17:K19)</f>
        <v>2694346</v>
      </c>
      <c r="L16" s="53">
        <f>SUM(L17:L19)</f>
        <v>3309043.3899999997</v>
      </c>
      <c r="M16" s="53">
        <f>SUM(M17:M19)</f>
        <v>1604332.39</v>
      </c>
    </row>
    <row r="17" spans="1:15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3919913.7600000002</v>
      </c>
      <c r="K17" s="7">
        <v>1822309</v>
      </c>
      <c r="L17" s="7">
        <v>1881032.18</v>
      </c>
      <c r="M17" s="7">
        <v>916011.1799999999</v>
      </c>
      <c r="N17" s="137"/>
      <c r="O17" s="137"/>
    </row>
    <row r="18" spans="1:15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979978.44</v>
      </c>
      <c r="K18" s="7">
        <v>455577</v>
      </c>
      <c r="L18" s="7">
        <v>920089.6599999999</v>
      </c>
      <c r="M18" s="7">
        <v>441191.6599999999</v>
      </c>
      <c r="N18" s="137"/>
      <c r="O18" s="137"/>
    </row>
    <row r="19" spans="1:15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837034.02</v>
      </c>
      <c r="K19" s="7">
        <v>416460</v>
      </c>
      <c r="L19" s="7">
        <v>507921.55</v>
      </c>
      <c r="M19" s="7">
        <v>247129.55</v>
      </c>
      <c r="N19" s="137"/>
      <c r="O19" s="137"/>
    </row>
    <row r="20" spans="1:15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1000151</v>
      </c>
      <c r="K20" s="7">
        <v>524183</v>
      </c>
      <c r="L20" s="7">
        <v>1522075.74</v>
      </c>
      <c r="M20" s="7">
        <v>1032058.74</v>
      </c>
      <c r="N20" s="137"/>
      <c r="O20" s="137"/>
    </row>
    <row r="21" spans="1:15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12390568.109999998</v>
      </c>
      <c r="K21" s="7">
        <v>7904066</v>
      </c>
      <c r="L21" s="7">
        <v>12730338.909999998</v>
      </c>
      <c r="M21" s="7">
        <v>1488989.9099999983</v>
      </c>
      <c r="N21" s="137"/>
      <c r="O21" s="137"/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/>
      <c r="M24" s="7"/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/>
      <c r="M25" s="7"/>
    </row>
    <row r="26" spans="1:15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89113.95</v>
      </c>
      <c r="K26" s="7">
        <v>14322</v>
      </c>
      <c r="L26" s="7">
        <v>290821.91</v>
      </c>
      <c r="M26" s="7">
        <v>85204.90999999997</v>
      </c>
      <c r="N26" s="137"/>
      <c r="O26" s="137"/>
    </row>
    <row r="27" spans="1:14" ht="12.75">
      <c r="A27" s="221" t="s">
        <v>212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4392877.57</v>
      </c>
      <c r="K27" s="53">
        <f>SUM(K28:K32)</f>
        <v>2196820</v>
      </c>
      <c r="L27" s="53">
        <f>SUM(L28:L32)</f>
        <v>6359033.930000001</v>
      </c>
      <c r="M27" s="53">
        <f>SUM(M28:M32)</f>
        <v>3301453.93</v>
      </c>
      <c r="N27" s="137"/>
    </row>
    <row r="28" spans="1:15" ht="12.75">
      <c r="A28" s="221" t="s">
        <v>332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4140730</v>
      </c>
      <c r="K28" s="7">
        <v>2070192</v>
      </c>
      <c r="L28" s="7">
        <v>6236088.2</v>
      </c>
      <c r="M28" s="7">
        <v>3201151.2</v>
      </c>
      <c r="N28" s="137"/>
      <c r="O28" s="137"/>
    </row>
    <row r="29" spans="1:15" ht="12.75">
      <c r="A29" s="221" t="s">
        <v>333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252147.56999999998</v>
      </c>
      <c r="K29" s="7">
        <v>126628</v>
      </c>
      <c r="L29" s="7">
        <v>122945.73000000001</v>
      </c>
      <c r="M29" s="7">
        <v>100302.73000000001</v>
      </c>
      <c r="N29" s="137"/>
      <c r="O29" s="137"/>
    </row>
    <row r="30" spans="1:13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53"/>
      <c r="K30" s="7"/>
      <c r="L30" s="53"/>
      <c r="M30" s="7"/>
    </row>
    <row r="31" spans="1:13" ht="12.75">
      <c r="A31" s="221" t="s">
        <v>222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>
      <c r="A33" s="221" t="s">
        <v>213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383149.24000000005</v>
      </c>
      <c r="K33" s="53">
        <f>SUM(K34:K37)</f>
        <v>281730</v>
      </c>
      <c r="L33" s="53">
        <f>SUM(L34:L37)</f>
        <v>1820859.34</v>
      </c>
      <c r="M33" s="53">
        <f>SUM(M34:M37)</f>
        <v>1380634.34</v>
      </c>
    </row>
    <row r="34" spans="1:15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24032.760000000002</v>
      </c>
      <c r="K34" s="7">
        <v>24033</v>
      </c>
      <c r="L34" s="7">
        <v>585.72</v>
      </c>
      <c r="M34" s="7">
        <v>205.72000000000003</v>
      </c>
      <c r="N34" s="137"/>
      <c r="O34" s="137"/>
    </row>
    <row r="35" spans="1:15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359116.48000000004</v>
      </c>
      <c r="K35" s="7">
        <v>257697</v>
      </c>
      <c r="L35" s="7">
        <v>1820273.62</v>
      </c>
      <c r="M35" s="7">
        <v>1380428.62</v>
      </c>
      <c r="N35" s="137"/>
      <c r="O35" s="137"/>
    </row>
    <row r="36" spans="1:13" ht="12.75">
      <c r="A36" s="221" t="s">
        <v>223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/>
      <c r="M37" s="7"/>
    </row>
    <row r="38" spans="1:13" ht="12.75">
      <c r="A38" s="221" t="s">
        <v>194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195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224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225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214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70541274.47</v>
      </c>
      <c r="K42" s="53">
        <f>K7+K27+K38+K40</f>
        <v>39749591</v>
      </c>
      <c r="L42" s="53">
        <f>L7+L27+L38+L40</f>
        <v>68146836.35000001</v>
      </c>
      <c r="M42" s="53">
        <f>M7+M27+M38+M40</f>
        <v>35030298.35</v>
      </c>
    </row>
    <row r="43" spans="1:13" ht="12.75">
      <c r="A43" s="221" t="s">
        <v>215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74983844.34</v>
      </c>
      <c r="K43" s="53">
        <f>K10+K33+K39+K41</f>
        <v>42838008</v>
      </c>
      <c r="L43" s="53">
        <f>L10+L33+L39+L41</f>
        <v>64888680.230000004</v>
      </c>
      <c r="M43" s="53">
        <f>M10+M33+M39+M41</f>
        <v>32126954.23000001</v>
      </c>
    </row>
    <row r="44" spans="1:13" ht="12.75">
      <c r="A44" s="221" t="s">
        <v>234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-4442569.870000005</v>
      </c>
      <c r="K44" s="53">
        <f>K42-K43</f>
        <v>-3088417</v>
      </c>
      <c r="L44" s="53">
        <f>L42-L43</f>
        <v>3258156.120000005</v>
      </c>
      <c r="M44" s="53">
        <f>M42-M43</f>
        <v>2903344.11999999</v>
      </c>
    </row>
    <row r="45" spans="1:13" ht="12.75">
      <c r="A45" s="229" t="s">
        <v>217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3258156.120000005</v>
      </c>
      <c r="M45" s="53">
        <f>IF(M42&gt;M43,M42-M43,0)</f>
        <v>2903344.11999999</v>
      </c>
    </row>
    <row r="46" spans="1:13" ht="12.75">
      <c r="A46" s="229" t="s">
        <v>218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4442569.870000005</v>
      </c>
      <c r="K46" s="53">
        <f>IF(K43&gt;K42,K43-K42,0)</f>
        <v>3088417</v>
      </c>
      <c r="L46" s="53">
        <f>IF(L43&gt;L42,L43-L42,0)</f>
        <v>0</v>
      </c>
      <c r="M46" s="53">
        <f>IF(M43&gt;M42,M43-M42,0)</f>
        <v>0</v>
      </c>
    </row>
    <row r="47" spans="1:13" ht="12.75">
      <c r="A47" s="221" t="s">
        <v>216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21" t="s">
        <v>235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-4442569.870000005</v>
      </c>
      <c r="K48" s="53">
        <f>K44-K47</f>
        <v>-3088417</v>
      </c>
      <c r="L48" s="53">
        <f>L44-L47</f>
        <v>3258156.120000005</v>
      </c>
      <c r="M48" s="53">
        <f>M44-M47</f>
        <v>2903344.11999999</v>
      </c>
    </row>
    <row r="49" spans="1:13" ht="12.75">
      <c r="A49" s="229" t="s">
        <v>191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3258156.120000005</v>
      </c>
      <c r="M49" s="53">
        <f>IF(M48&gt;0,M48,0)</f>
        <v>2903344.11999999</v>
      </c>
    </row>
    <row r="50" spans="1:13" ht="12.75">
      <c r="A50" s="261" t="s">
        <v>219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4442569.870000005</v>
      </c>
      <c r="K50" s="61">
        <f>IF(K48&lt;0,-K48,0)</f>
        <v>3088417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0" t="s">
        <v>309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186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8" t="s">
        <v>232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233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0" t="s">
        <v>188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203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v>-4442569.870000005</v>
      </c>
      <c r="K56" s="6">
        <v>-3088417</v>
      </c>
      <c r="L56" s="6">
        <v>3258156.120000005</v>
      </c>
      <c r="M56" s="6">
        <v>2903344.11999999</v>
      </c>
    </row>
    <row r="57" spans="1:13" ht="12.75">
      <c r="A57" s="221" t="s">
        <v>220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1" t="s">
        <v>226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227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228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229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230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231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221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192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1" t="s">
        <v>193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-4442569.870000005</v>
      </c>
      <c r="K67" s="61">
        <f>K56+K66</f>
        <v>-3088417</v>
      </c>
      <c r="L67" s="61">
        <f>L56+L66</f>
        <v>3258156.120000005</v>
      </c>
      <c r="M67" s="61">
        <f>M56+M66</f>
        <v>2903344.11999999</v>
      </c>
    </row>
    <row r="68" spans="1:13" ht="12.75" customHeight="1">
      <c r="A68" s="254" t="s">
        <v>310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232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233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4">
      <selection activeCell="K50" sqref="K50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3" t="s">
        <v>163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331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4.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315</v>
      </c>
      <c r="K4" s="67" t="s">
        <v>316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281</v>
      </c>
      <c r="K5" s="69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3654052</v>
      </c>
      <c r="K7" s="6">
        <v>3258156.120000001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1948553</v>
      </c>
      <c r="K8" s="7">
        <v>1522075.74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>
        <v>29240962.809999973</v>
      </c>
    </row>
    <row r="10" spans="1:13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  <c r="M10" s="13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193818</v>
      </c>
      <c r="K12" s="7">
        <v>31210</v>
      </c>
    </row>
    <row r="13" spans="1:11" ht="12.75">
      <c r="A13" s="221" t="s">
        <v>156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5796423</v>
      </c>
      <c r="K13" s="53">
        <f>SUM(K7:K12)</f>
        <v>34052404.66999997</v>
      </c>
    </row>
    <row r="14" spans="1:13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8919133</v>
      </c>
      <c r="K14" s="7"/>
      <c r="M14" s="13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8893440</v>
      </c>
      <c r="K15" s="7">
        <v>73426551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21" t="s">
        <v>157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17812573</v>
      </c>
      <c r="K18" s="53">
        <f>SUM(K14:K17)</f>
        <v>73426551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12016150</v>
      </c>
      <c r="K20" s="61">
        <f>IF(K18&gt;K13,K18-K13,0)</f>
        <v>39374146.33000003</v>
      </c>
    </row>
    <row r="21" spans="1:11" ht="12.75">
      <c r="A21" s="210" t="s">
        <v>158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177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155465</v>
      </c>
      <c r="K22" s="6">
        <v>7930715.5</v>
      </c>
    </row>
    <row r="23" spans="1:11" ht="12.75">
      <c r="A23" s="218" t="s">
        <v>178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87192320</v>
      </c>
      <c r="K23" s="7"/>
    </row>
    <row r="24" spans="1:11" ht="12.75">
      <c r="A24" s="218" t="s">
        <v>179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87347785</v>
      </c>
      <c r="K27" s="53">
        <f>SUM(K22:K26)</f>
        <v>7930715.5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54762793</v>
      </c>
      <c r="K28" s="7">
        <v>19508255.78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54762793</v>
      </c>
      <c r="K31" s="53">
        <f>SUM(K28:K30)</f>
        <v>19508255.78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32584992</v>
      </c>
      <c r="K32" s="53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61">
        <f>IF(K31&gt;K27,K31-K27,0)</f>
        <v>11577540.280000001</v>
      </c>
    </row>
    <row r="34" spans="1:11" ht="12.75">
      <c r="A34" s="210" t="s">
        <v>159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173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6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65211486</v>
      </c>
      <c r="K36" s="7">
        <v>69063442.72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1259788</v>
      </c>
      <c r="K37" s="7"/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66471274</v>
      </c>
      <c r="K38" s="53">
        <f>SUM(K35:K37)</f>
        <v>69063442.72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32139763</v>
      </c>
      <c r="K39" s="7">
        <v>5122373.55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48112</v>
      </c>
      <c r="K41" s="7">
        <v>1754420.11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624234</v>
      </c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5941679</v>
      </c>
      <c r="K43" s="7"/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38753788</v>
      </c>
      <c r="K44" s="53">
        <f>SUM(K39:K43)</f>
        <v>6876793.66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27717486</v>
      </c>
      <c r="K45" s="53">
        <f>IF(K38&gt;K44,K38-K44,0)</f>
        <v>62186649.06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48286328</v>
      </c>
      <c r="K47" s="53">
        <f>IF(K19-K20+K32-K33+K45-K46&gt;0,K19-K20+K32-K33+K45-K46,0)</f>
        <v>11234962.449999973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8" t="s">
        <v>160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548449</v>
      </c>
      <c r="K49" s="7">
        <v>48834777</v>
      </c>
    </row>
    <row r="50" spans="1:11" ht="12.75">
      <c r="A50" s="218" t="s">
        <v>174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48286328</v>
      </c>
      <c r="K50" s="7">
        <v>11234962.030000001</v>
      </c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1">
        <f>J49+J50-J51</f>
        <v>48834777</v>
      </c>
      <c r="K52" s="61">
        <f>K49+K50-K51</f>
        <v>60069739.03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196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315</v>
      </c>
      <c r="K4" s="67" t="s">
        <v>316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281</v>
      </c>
      <c r="K5" s="73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198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197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3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158</v>
      </c>
      <c r="B22" s="211"/>
      <c r="C22" s="211"/>
      <c r="D22" s="211"/>
      <c r="E22" s="211"/>
      <c r="F22" s="211"/>
      <c r="G22" s="211"/>
      <c r="H22" s="211"/>
      <c r="I22" s="267"/>
      <c r="J22" s="267"/>
      <c r="K22" s="268"/>
    </row>
    <row r="23" spans="1:11" ht="12.75">
      <c r="A23" s="218" t="s">
        <v>164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165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317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318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166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159</v>
      </c>
      <c r="B35" s="211"/>
      <c r="C35" s="211"/>
      <c r="D35" s="211"/>
      <c r="E35" s="211"/>
      <c r="F35" s="211"/>
      <c r="G35" s="211"/>
      <c r="H35" s="211"/>
      <c r="I35" s="267">
        <v>0</v>
      </c>
      <c r="J35" s="267"/>
      <c r="K35" s="268"/>
    </row>
    <row r="36" spans="1:11" ht="12.75">
      <c r="A36" s="218" t="s">
        <v>173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161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162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160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175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8" t="s">
        <v>279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.75">
      <c r="A2" s="42"/>
      <c r="B2" s="74"/>
      <c r="C2" s="283" t="s">
        <v>280</v>
      </c>
      <c r="D2" s="283"/>
      <c r="E2" s="77">
        <v>42005</v>
      </c>
      <c r="F2" s="43" t="s">
        <v>248</v>
      </c>
      <c r="G2" s="284">
        <v>42185</v>
      </c>
      <c r="H2" s="285"/>
      <c r="I2" s="74"/>
      <c r="J2" s="74"/>
      <c r="K2" s="74"/>
      <c r="L2" s="78"/>
    </row>
    <row r="3" spans="1:12" ht="12.75">
      <c r="A3" s="270" t="s">
        <v>331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8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81" t="s">
        <v>303</v>
      </c>
      <c r="J4" s="82" t="s">
        <v>150</v>
      </c>
      <c r="K4" s="82" t="s">
        <v>151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84">
        <v>2</v>
      </c>
      <c r="J5" s="83" t="s">
        <v>281</v>
      </c>
      <c r="K5" s="83" t="s">
        <v>282</v>
      </c>
    </row>
    <row r="6" spans="1:11" ht="12.75">
      <c r="A6" s="288" t="s">
        <v>283</v>
      </c>
      <c r="B6" s="289"/>
      <c r="C6" s="289"/>
      <c r="D6" s="289"/>
      <c r="E6" s="289"/>
      <c r="F6" s="289"/>
      <c r="G6" s="289"/>
      <c r="H6" s="289"/>
      <c r="I6" s="44">
        <v>1</v>
      </c>
      <c r="J6" s="45">
        <v>151933680</v>
      </c>
      <c r="K6" s="45">
        <v>151933680</v>
      </c>
    </row>
    <row r="7" spans="1:11" ht="12.75">
      <c r="A7" s="288" t="s">
        <v>284</v>
      </c>
      <c r="B7" s="289"/>
      <c r="C7" s="289"/>
      <c r="D7" s="289"/>
      <c r="E7" s="289"/>
      <c r="F7" s="289"/>
      <c r="G7" s="289"/>
      <c r="H7" s="289"/>
      <c r="I7" s="44">
        <v>2</v>
      </c>
      <c r="J7" s="46">
        <v>12257035</v>
      </c>
      <c r="K7" s="46">
        <v>12257035</v>
      </c>
    </row>
    <row r="8" spans="1:11" ht="12.75">
      <c r="A8" s="288" t="s">
        <v>285</v>
      </c>
      <c r="B8" s="289"/>
      <c r="C8" s="289"/>
      <c r="D8" s="289"/>
      <c r="E8" s="289"/>
      <c r="F8" s="289"/>
      <c r="G8" s="289"/>
      <c r="H8" s="289"/>
      <c r="I8" s="44">
        <v>3</v>
      </c>
      <c r="J8" s="46"/>
      <c r="K8" s="46"/>
    </row>
    <row r="9" spans="1:11" ht="12.75">
      <c r="A9" s="288" t="s">
        <v>286</v>
      </c>
      <c r="B9" s="289"/>
      <c r="C9" s="289"/>
      <c r="D9" s="289"/>
      <c r="E9" s="289"/>
      <c r="F9" s="289"/>
      <c r="G9" s="289"/>
      <c r="H9" s="289"/>
      <c r="I9" s="44">
        <v>4</v>
      </c>
      <c r="J9" s="46"/>
      <c r="K9" s="46">
        <v>3654052</v>
      </c>
    </row>
    <row r="10" spans="1:11" ht="12.75">
      <c r="A10" s="288" t="s">
        <v>287</v>
      </c>
      <c r="B10" s="289"/>
      <c r="C10" s="289"/>
      <c r="D10" s="289"/>
      <c r="E10" s="289"/>
      <c r="F10" s="289"/>
      <c r="G10" s="289"/>
      <c r="H10" s="289"/>
      <c r="I10" s="44">
        <v>5</v>
      </c>
      <c r="J10" s="46">
        <v>3654052</v>
      </c>
      <c r="K10" s="46">
        <v>3258156</v>
      </c>
    </row>
    <row r="11" spans="1:11" ht="12.75">
      <c r="A11" s="288" t="s">
        <v>288</v>
      </c>
      <c r="B11" s="289"/>
      <c r="C11" s="289"/>
      <c r="D11" s="289"/>
      <c r="E11" s="289"/>
      <c r="F11" s="289"/>
      <c r="G11" s="289"/>
      <c r="H11" s="289"/>
      <c r="I11" s="44">
        <v>6</v>
      </c>
      <c r="J11" s="46"/>
      <c r="K11" s="46"/>
    </row>
    <row r="12" spans="1:11" ht="12.75">
      <c r="A12" s="288" t="s">
        <v>289</v>
      </c>
      <c r="B12" s="289"/>
      <c r="C12" s="289"/>
      <c r="D12" s="289"/>
      <c r="E12" s="289"/>
      <c r="F12" s="289"/>
      <c r="G12" s="289"/>
      <c r="H12" s="289"/>
      <c r="I12" s="44">
        <v>7</v>
      </c>
      <c r="J12" s="46"/>
      <c r="K12" s="46"/>
    </row>
    <row r="13" spans="1:11" ht="12.75">
      <c r="A13" s="288" t="s">
        <v>290</v>
      </c>
      <c r="B13" s="289"/>
      <c r="C13" s="289"/>
      <c r="D13" s="289"/>
      <c r="E13" s="289"/>
      <c r="F13" s="289"/>
      <c r="G13" s="289"/>
      <c r="H13" s="289"/>
      <c r="I13" s="44">
        <v>8</v>
      </c>
      <c r="J13" s="46"/>
      <c r="K13" s="46"/>
    </row>
    <row r="14" spans="1:11" ht="12.75">
      <c r="A14" s="288" t="s">
        <v>291</v>
      </c>
      <c r="B14" s="289"/>
      <c r="C14" s="289"/>
      <c r="D14" s="289"/>
      <c r="E14" s="289"/>
      <c r="F14" s="289"/>
      <c r="G14" s="289"/>
      <c r="H14" s="289"/>
      <c r="I14" s="44">
        <v>9</v>
      </c>
      <c r="J14" s="46"/>
      <c r="K14" s="46"/>
    </row>
    <row r="15" spans="1:11" ht="12.75">
      <c r="A15" s="290" t="s">
        <v>292</v>
      </c>
      <c r="B15" s="291"/>
      <c r="C15" s="291"/>
      <c r="D15" s="291"/>
      <c r="E15" s="291"/>
      <c r="F15" s="291"/>
      <c r="G15" s="291"/>
      <c r="H15" s="291"/>
      <c r="I15" s="44">
        <v>10</v>
      </c>
      <c r="J15" s="79">
        <f>SUM(J6:J14)</f>
        <v>167844767</v>
      </c>
      <c r="K15" s="79">
        <f>SUM(K6:K14)</f>
        <v>171102923</v>
      </c>
    </row>
    <row r="16" spans="1:11" ht="12.75">
      <c r="A16" s="288" t="s">
        <v>293</v>
      </c>
      <c r="B16" s="289"/>
      <c r="C16" s="289"/>
      <c r="D16" s="289"/>
      <c r="E16" s="289"/>
      <c r="F16" s="289"/>
      <c r="G16" s="289"/>
      <c r="H16" s="289"/>
      <c r="I16" s="44">
        <v>11</v>
      </c>
      <c r="J16" s="46"/>
      <c r="K16" s="46"/>
    </row>
    <row r="17" spans="1:11" ht="12.75">
      <c r="A17" s="288" t="s">
        <v>294</v>
      </c>
      <c r="B17" s="289"/>
      <c r="C17" s="289"/>
      <c r="D17" s="289"/>
      <c r="E17" s="289"/>
      <c r="F17" s="289"/>
      <c r="G17" s="289"/>
      <c r="H17" s="289"/>
      <c r="I17" s="44">
        <v>12</v>
      </c>
      <c r="J17" s="46"/>
      <c r="K17" s="46"/>
    </row>
    <row r="18" spans="1:11" ht="12.75">
      <c r="A18" s="288" t="s">
        <v>295</v>
      </c>
      <c r="B18" s="289"/>
      <c r="C18" s="289"/>
      <c r="D18" s="289"/>
      <c r="E18" s="289"/>
      <c r="F18" s="289"/>
      <c r="G18" s="289"/>
      <c r="H18" s="289"/>
      <c r="I18" s="44">
        <v>13</v>
      </c>
      <c r="J18" s="46"/>
      <c r="K18" s="46"/>
    </row>
    <row r="19" spans="1:11" ht="12.75">
      <c r="A19" s="288" t="s">
        <v>296</v>
      </c>
      <c r="B19" s="289"/>
      <c r="C19" s="289"/>
      <c r="D19" s="289"/>
      <c r="E19" s="289"/>
      <c r="F19" s="289"/>
      <c r="G19" s="289"/>
      <c r="H19" s="289"/>
      <c r="I19" s="44">
        <v>14</v>
      </c>
      <c r="J19" s="46"/>
      <c r="K19" s="46"/>
    </row>
    <row r="20" spans="1:11" ht="12.75">
      <c r="A20" s="288" t="s">
        <v>297</v>
      </c>
      <c r="B20" s="289"/>
      <c r="C20" s="289"/>
      <c r="D20" s="289"/>
      <c r="E20" s="289"/>
      <c r="F20" s="289"/>
      <c r="G20" s="289"/>
      <c r="H20" s="289"/>
      <c r="I20" s="44">
        <v>15</v>
      </c>
      <c r="J20" s="46"/>
      <c r="K20" s="46"/>
    </row>
    <row r="21" spans="1:11" ht="12.75">
      <c r="A21" s="288" t="s">
        <v>298</v>
      </c>
      <c r="B21" s="289"/>
      <c r="C21" s="289"/>
      <c r="D21" s="289"/>
      <c r="E21" s="289"/>
      <c r="F21" s="289"/>
      <c r="G21" s="289"/>
      <c r="H21" s="289"/>
      <c r="I21" s="44">
        <v>16</v>
      </c>
      <c r="J21" s="46">
        <v>3654052</v>
      </c>
      <c r="K21" s="46">
        <v>3258156</v>
      </c>
    </row>
    <row r="22" spans="1:11" ht="12.75">
      <c r="A22" s="290" t="s">
        <v>299</v>
      </c>
      <c r="B22" s="291"/>
      <c r="C22" s="291"/>
      <c r="D22" s="291"/>
      <c r="E22" s="291"/>
      <c r="F22" s="291"/>
      <c r="G22" s="291"/>
      <c r="H22" s="291"/>
      <c r="I22" s="44">
        <v>17</v>
      </c>
      <c r="J22" s="80">
        <f>SUM(J16:J21)</f>
        <v>3654052</v>
      </c>
      <c r="K22" s="80">
        <f>SUM(K16:K21)</f>
        <v>3258156</v>
      </c>
    </row>
    <row r="23" spans="1:11" ht="12.75">
      <c r="A23" s="300"/>
      <c r="B23" s="301"/>
      <c r="C23" s="301"/>
      <c r="D23" s="301"/>
      <c r="E23" s="301"/>
      <c r="F23" s="301"/>
      <c r="G23" s="301"/>
      <c r="H23" s="301"/>
      <c r="I23" s="302"/>
      <c r="J23" s="302"/>
      <c r="K23" s="303"/>
    </row>
    <row r="24" spans="1:11" ht="12.75">
      <c r="A24" s="292" t="s">
        <v>300</v>
      </c>
      <c r="B24" s="293"/>
      <c r="C24" s="293"/>
      <c r="D24" s="293"/>
      <c r="E24" s="293"/>
      <c r="F24" s="293"/>
      <c r="G24" s="293"/>
      <c r="H24" s="293"/>
      <c r="I24" s="47">
        <v>18</v>
      </c>
      <c r="J24" s="45"/>
      <c r="K24" s="45"/>
    </row>
    <row r="25" spans="1:11" ht="17.25" customHeight="1">
      <c r="A25" s="294" t="s">
        <v>301</v>
      </c>
      <c r="B25" s="295"/>
      <c r="C25" s="295"/>
      <c r="D25" s="295"/>
      <c r="E25" s="295"/>
      <c r="F25" s="295"/>
      <c r="G25" s="295"/>
      <c r="H25" s="295"/>
      <c r="I25" s="48">
        <v>19</v>
      </c>
      <c r="J25" s="80"/>
      <c r="K25" s="80"/>
    </row>
    <row r="26" spans="1:11" ht="30" customHeight="1">
      <c r="A26" s="296" t="s">
        <v>302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313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2015-07-30T10:10:47Z</cp:lastPrinted>
  <dcterms:created xsi:type="dcterms:W3CDTF">2008-10-17T11:51:54Z</dcterms:created>
  <dcterms:modified xsi:type="dcterms:W3CDTF">2015-07-30T10:10:48Z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