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<sst xmlns="http://schemas.openxmlformats.org/spreadsheetml/2006/main" count="396" uniqueCount="342">
  <si>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</si>
  <si>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</si>
  <si>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</si>
  <si>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</si>
  <si>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</si>
  <si>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</si>
  <si>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</si>
  <si>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</si>
  <si>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</si>
  <si>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</si>
  <si>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</si>
  <si>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</si>
  <si>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</si>
  <si>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</si>
  <si>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</si>
  <si>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</si>
  <si>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</si>
  <si>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</si>
  <si>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</si>
  <si>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</si>
  <si>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</si>
  <si>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</si>
  <si>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</si>
  <si>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</si>
  <si>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</si>
  <si>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</si>
  <si>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</si>
  <si>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</si>
  <si>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</si>
  <si>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</si>
  <si>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</si>
  <si>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</si>
  <si>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</si>
  <si>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</si>
  <si>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</si>
  <si>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</si>
  <si>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</si>
  <si>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</si>
  <si>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</si>
  <si>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</si>
  <si>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</si>
  <si>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</si>
  <si>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</si>
  <si>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</si>
  <si>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</si>
  <si>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</si>
  <si>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</si>
  <si>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</si>
  <si>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</si>
  <si>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</si>
  <si>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</si>
  <si>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</si>
  <si>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</si>
  <si>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</si>
  <si>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</si>
  <si>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</si>
  <si>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</si>
  <si>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</si>
  <si>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</si>
  <si>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</si>
  <si>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</si>
  <si>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</si>
  <si>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</si>
  <si>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</si>
  <si>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</si>
  <si>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</si>
  <si>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</si>
  <si>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</si>
  <si>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</si>
  <si>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</si>
  <si>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</si>
  <si>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</si>
  <si>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</si>
  <si>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</si>
  <si>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</si>
  <si>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</si>
  <si>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</si>
  <si>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</si>
  <si>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</si>
  <si>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</si>
  <si>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</si>
  <si>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</si>
  <si>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</si>
  <si>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</si>
  <si>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</si>
  <si>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</si>
  <si>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</si>
  <si>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</si>
  <si>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</si>
  <si>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</si>
  <si>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</si>
  <si>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</si>
  <si>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</si>
  <si>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</si>
  <si>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</si>
  <si>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</si>
  <si>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</si>
  <si>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</si>
  <si>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</si>
  <si>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</si>
  <si>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</si>
  <si>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</si>
  <si>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</si>
  <si>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</si>
  <si>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</si>
  <si>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</si>
  <si>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</si>
  <si>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</si>
  <si>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</si>
  <si>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</si>
  <si>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</si>
  <si>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</si>
  <si>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</si>
  <si>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</si>
  <si>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</si>
  <si>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</si>
  <si>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</si>
  <si>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</si>
  <si>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</si>
  <si>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</si>
  <si>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</si>
  <si>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</si>
  <si>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</si>
  <si>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</si>
  <si>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</si>
  <si>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</si>
  <si>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</si>
  <si>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</si>
  <si>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</si>
  <si>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</si>
  <si>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</si>
  <si>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</si>
  <si>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</si>
  <si>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</si>
  <si>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</si>
  <si>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</si>
  <si>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</si>
  <si>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</si>
  <si>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</si>
  <si>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</si>
  <si>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</si>
  <si>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</si>
  <si>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</si>
  <si>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</si>
  <si>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</si>
  <si>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</si>
  <si>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</si>
  <si>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</si>
  <si>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</si>
  <si>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</si>
  <si>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</si>
  <si>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</si>
  <si>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</si>
  <si>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</si>
  <si>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</si>
  <si>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</si>
  <si>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</si>
  <si>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</si>
  <si>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</si>
  <si>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</si>
  <si>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</si>
  <si>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</si>
  <si>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</si>
  <si>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</si>
  <si>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</si>
  <si>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</si>
  <si>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</si>
  <si>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</si>
  <si>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</si>
  <si>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</si>
  <si>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</si>
  <si>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</si>
  <si>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</si>
  <si>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</si>
  <si>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</si>
  <si>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</si>
  <si>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</si>
  <si>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</si>
  <si>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</si>
  <si>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</si>
  <si>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</si>
  <si>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</si>
  <si>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</si>
  <si>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</si>
  <si>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</si>
  <si>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</si>
  <si>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</si>
  <si>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</si>
  <si>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</si>
  <si>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</si>
  <si>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</si>
  <si>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</si>
  <si>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</si>
  <si>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</si>
  <si>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</si>
  <si>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</si>
  <si>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</si>
  <si>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</si>
  <si>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</si>
  <si>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</si>
  <si>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</si>
  <si>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</si>
  <si>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</si>
  <si>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</si>
  <si>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</si>
  <si>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</si>
  <si>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</si>
  <si>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</si>
  <si>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</si>
  <si>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</si>
  <si>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</si>
  <si>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</si>
  <si>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</si>
  <si>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</si>
  <si>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</si>
  <si>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</si>
  <si>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</si>
  <si>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</si>
  <si>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</si>
  <si>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</si>
  <si>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</si>
  <si>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</si>
  <si>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</si>
  <si>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</si>
  <si>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</si>
  <si>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</si>
  <si>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</si>
  <si>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</si>
  <si>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</si>
  <si>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</si>
  <si>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</si>
  <si>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</si>
  <si>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</si>
  <si>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</si>
  <si>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</si>
  <si>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</si>
  <si>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</si>
  <si>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</si>
  <si>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</si>
  <si>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</si>
  <si>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</si>
  <si>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</si>
  <si>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</si>
  <si>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</si>
  <si>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</si>
  <si>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</si>
  <si>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</si>
  <si>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</si>
  <si>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</si>
  <si>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</si>
  <si>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</si>
  <si>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</si>
  <si>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</si>
  <si>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</si>
  <si>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</si>
  <si>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</si>
  <si>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</si>
  <si>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</si>
  <si>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</si>
  <si>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</si>
  <si>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</si>
  <si>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</si>
  <si>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</si>
  <si>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</si>
  <si>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</si>
  <si>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</si>
  <si>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</si>
  <si>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</si>
  <si>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</si>
  <si>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</si>
  <si>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</si>
  <si>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</si>
  <si>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</si>
  <si>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</si>
  <si>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</si>
  <si>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</si>
  <si>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</si>
  <si>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</si>
  <si>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</si>
  <si>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</si>
  <si>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</si>
  <si>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</si>
  <si>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</si>
  <si>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</si>
  <si>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</si>
  <si>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</si>
  <si>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</si>
  <si>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</si>
  <si>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</si>
  <si>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</si>
  <si>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</si>
  <si>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</si>
  <si>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</si>
  <si>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</si>
  <si>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</si>
  <si>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</si>
  <si>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</si>
  <si>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</si>
  <si>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</si>
  <si>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</si>
  <si>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</si>
  <si>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</si>
  <si>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</si>
  <si>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</si>
  <si>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</si>
  <si>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</si>
  <si>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</si>
  <si>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</si>
  <si>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</si>
  <si>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</si>
  <si>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</si>
  <si>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</si>
  <si>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</si>
  <si>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</si>
  <si>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</si>
  <si>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</si>
  <si>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</si>
  <si>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</si>
  <si>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</si>
  <si>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</si>
  <si>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</si>
  <si>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</si>
  <si>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</si>
  <si>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</si>
  <si>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</si>
  <si>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</si>
  <si>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</si>
  <si>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</si>
  <si>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</si>
  <si>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</si>
  <si>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</si>
  <si>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</si>
  <si>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</si>
  <si>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</si>
  <si>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</si>
  <si>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</si>
  <si>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1.1.2017.</t>
  </si>
  <si>
    <t>F) UKUPNO – PASIVA (062+079+083+093+106)</t>
  </si>
  <si>
    <t>stanje na dan 31.12.2017.</t>
  </si>
  <si>
    <t>u razdoblju 1.1.2017. do 31.12.2017.</t>
  </si>
  <si>
    <t>POSAVAC, SLAVEN</t>
  </si>
  <si>
    <t>BOGDANOVIĆ,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</si>
</sst>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245</v>
      </c>
      <c r="B1" s="192"/>
      <c r="C1" s="19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4" t="s">
        <v>246</v>
      </c>
      <c r="B2" s="145"/>
      <c r="C2" s="145"/>
      <c r="D2" s="146"/>
      <c r="E2" s="117" t="s">
        <v>336</v>
      </c>
      <c r="F2" s="12"/>
      <c r="G2" s="13" t="s">
        <v>247</v>
      </c>
      <c r="H2" s="117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7" t="s">
        <v>313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0" t="s">
        <v>248</v>
      </c>
      <c r="B6" s="151"/>
      <c r="C6" s="142" t="s">
        <v>318</v>
      </c>
      <c r="D6" s="143"/>
      <c r="E6" s="154"/>
      <c r="F6" s="154"/>
      <c r="G6" s="154"/>
      <c r="H6" s="154"/>
      <c r="I6" s="121"/>
      <c r="J6" s="10"/>
      <c r="K6" s="10"/>
      <c r="L6" s="10"/>
    </row>
    <row r="7" spans="1:12" ht="12.75">
      <c r="A7" s="93"/>
      <c r="B7" s="22"/>
      <c r="C7" s="24"/>
      <c r="D7" s="24"/>
      <c r="E7" s="154"/>
      <c r="F7" s="154"/>
      <c r="G7" s="154"/>
      <c r="H7" s="154"/>
      <c r="I7" s="121"/>
      <c r="J7" s="10"/>
      <c r="K7" s="10"/>
      <c r="L7" s="10"/>
    </row>
    <row r="8" spans="1:12" ht="12.75">
      <c r="A8" s="152" t="s">
        <v>249</v>
      </c>
      <c r="B8" s="153"/>
      <c r="C8" s="142" t="s">
        <v>319</v>
      </c>
      <c r="D8" s="143"/>
      <c r="E8" s="154"/>
      <c r="F8" s="154"/>
      <c r="G8" s="154"/>
      <c r="H8" s="15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9" t="s">
        <v>250</v>
      </c>
      <c r="B10" s="140"/>
      <c r="C10" s="142">
        <v>58828286397</v>
      </c>
      <c r="D10" s="143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1"/>
      <c r="B11" s="140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50" t="s">
        <v>251</v>
      </c>
      <c r="B12" s="151"/>
      <c r="C12" s="155" t="s">
        <v>334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50" t="s">
        <v>252</v>
      </c>
      <c r="B14" s="151"/>
      <c r="C14" s="158">
        <v>35000</v>
      </c>
      <c r="D14" s="159"/>
      <c r="E14" s="24"/>
      <c r="F14" s="155" t="s">
        <v>320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50" t="s">
        <v>253</v>
      </c>
      <c r="B16" s="151"/>
      <c r="C16" s="155" t="s">
        <v>321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50" t="s">
        <v>254</v>
      </c>
      <c r="B18" s="151"/>
      <c r="C18" s="160" t="s">
        <v>322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50" t="s">
        <v>255</v>
      </c>
      <c r="B20" s="151"/>
      <c r="C20" s="160" t="s">
        <v>323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0" t="s">
        <v>256</v>
      </c>
      <c r="B22" s="151"/>
      <c r="C22" s="125">
        <v>396</v>
      </c>
      <c r="D22" s="155" t="s">
        <v>320</v>
      </c>
      <c r="E22" s="163"/>
      <c r="F22" s="164"/>
      <c r="G22" s="165"/>
      <c r="H22" s="166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50" t="s">
        <v>257</v>
      </c>
      <c r="B24" s="151"/>
      <c r="C24" s="125">
        <v>12</v>
      </c>
      <c r="D24" s="155" t="s">
        <v>324</v>
      </c>
      <c r="E24" s="163"/>
      <c r="F24" s="163"/>
      <c r="G24" s="164"/>
      <c r="H24" s="126" t="s">
        <v>258</v>
      </c>
      <c r="I24" s="127">
        <v>27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50" t="s">
        <v>259</v>
      </c>
      <c r="B26" s="151"/>
      <c r="C26" s="129" t="s">
        <v>326</v>
      </c>
      <c r="D26" s="25"/>
      <c r="E26" s="130"/>
      <c r="F26" s="122"/>
      <c r="G26" s="167" t="s">
        <v>260</v>
      </c>
      <c r="H26" s="168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9" t="s">
        <v>261</v>
      </c>
      <c r="B28" s="170"/>
      <c r="C28" s="171"/>
      <c r="D28" s="171"/>
      <c r="E28" s="172" t="s">
        <v>262</v>
      </c>
      <c r="F28" s="173"/>
      <c r="G28" s="173"/>
      <c r="H28" s="174" t="s">
        <v>263</v>
      </c>
      <c r="I28" s="175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79"/>
      <c r="I30" s="180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79"/>
      <c r="I32" s="18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79"/>
      <c r="I34" s="18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79"/>
      <c r="I36" s="180"/>
      <c r="J36" s="10"/>
      <c r="K36" s="10"/>
      <c r="L36" s="10"/>
    </row>
    <row r="37" spans="1:12" ht="12.75">
      <c r="A37" s="100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79"/>
      <c r="I38" s="18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79"/>
      <c r="I40" s="18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264</v>
      </c>
      <c r="B44" s="187"/>
      <c r="C44" s="179"/>
      <c r="D44" s="180"/>
      <c r="E44" s="26"/>
      <c r="F44" s="197"/>
      <c r="G44" s="177"/>
      <c r="H44" s="177"/>
      <c r="I44" s="178"/>
      <c r="J44" s="10"/>
      <c r="K44" s="10"/>
      <c r="L44" s="10"/>
    </row>
    <row r="45" spans="1:12" ht="12.75">
      <c r="A45" s="100"/>
      <c r="B45" s="30"/>
      <c r="C45" s="183"/>
      <c r="D45" s="184"/>
      <c r="E45" s="16"/>
      <c r="F45" s="183"/>
      <c r="G45" s="185"/>
      <c r="H45" s="35"/>
      <c r="I45" s="104"/>
      <c r="J45" s="10"/>
      <c r="K45" s="10"/>
      <c r="L45" s="10"/>
    </row>
    <row r="46" spans="1:12" ht="12.75">
      <c r="A46" s="139" t="s">
        <v>265</v>
      </c>
      <c r="B46" s="187"/>
      <c r="C46" s="155" t="s">
        <v>340</v>
      </c>
      <c r="D46" s="186"/>
      <c r="E46" s="186"/>
      <c r="F46" s="186"/>
      <c r="G46" s="186"/>
      <c r="H46" s="186"/>
      <c r="I46" s="186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9" t="s">
        <v>267</v>
      </c>
      <c r="B48" s="187"/>
      <c r="C48" s="188" t="s">
        <v>331</v>
      </c>
      <c r="D48" s="189"/>
      <c r="E48" s="190"/>
      <c r="F48" s="16"/>
      <c r="G48" s="51" t="s">
        <v>268</v>
      </c>
      <c r="H48" s="188" t="s">
        <v>332</v>
      </c>
      <c r="I48" s="19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9" t="s">
        <v>254</v>
      </c>
      <c r="B50" s="187"/>
      <c r="C50" s="200" t="s">
        <v>328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0" t="s">
        <v>269</v>
      </c>
      <c r="B52" s="151"/>
      <c r="C52" s="133" t="s">
        <v>341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93" t="s">
        <v>270</v>
      </c>
      <c r="D53" s="193"/>
      <c r="E53" s="193"/>
      <c r="F53" s="193"/>
      <c r="G53" s="193"/>
      <c r="H53" s="19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1" t="s">
        <v>271</v>
      </c>
      <c r="C55" s="202"/>
      <c r="D55" s="202"/>
      <c r="E55" s="20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3" t="s">
        <v>333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5"/>
      <c r="B57" s="203" t="s">
        <v>303</v>
      </c>
      <c r="C57" s="204"/>
      <c r="D57" s="204"/>
      <c r="E57" s="204"/>
      <c r="F57" s="204"/>
      <c r="G57" s="204"/>
      <c r="H57" s="204"/>
      <c r="I57" s="107"/>
      <c r="J57" s="10"/>
      <c r="K57" s="10"/>
      <c r="L57" s="10"/>
    </row>
    <row r="58" spans="1:12" ht="12.75">
      <c r="A58" s="105"/>
      <c r="B58" s="203" t="s">
        <v>304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5"/>
      <c r="B59" s="203" t="s">
        <v>305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94" t="s">
        <v>274</v>
      </c>
      <c r="H62" s="195"/>
      <c r="I62" s="19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8"/>
      <c r="H63" s="19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58</v>
      </c>
      <c r="B4" s="249"/>
      <c r="C4" s="249"/>
      <c r="D4" s="249"/>
      <c r="E4" s="249"/>
      <c r="F4" s="249"/>
      <c r="G4" s="249"/>
      <c r="H4" s="250"/>
      <c r="I4" s="58" t="s">
        <v>275</v>
      </c>
      <c r="J4" s="59" t="s">
        <v>314</v>
      </c>
      <c r="K4" s="60" t="s">
        <v>315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59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262280055</v>
      </c>
      <c r="K8" s="53">
        <f>K9+K16+K26+K35+K39</f>
        <v>248585430</v>
      </c>
    </row>
    <row r="9" spans="1:12" ht="12.75">
      <c r="A9" s="219" t="s">
        <v>203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153276</v>
      </c>
      <c r="K9" s="53">
        <f>SUM(K10:K15)</f>
        <v>111120</v>
      </c>
      <c r="L9" s="136"/>
    </row>
    <row r="10" spans="1:12" ht="12.75">
      <c r="A10" s="219" t="s">
        <v>111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  <c r="L10" s="136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112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207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208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153276</v>
      </c>
      <c r="K15" s="7">
        <v>111120</v>
      </c>
    </row>
    <row r="16" spans="1:11" ht="12.75">
      <c r="A16" s="219" t="s">
        <v>204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190567099</v>
      </c>
      <c r="K16" s="53">
        <f>SUM(K17:K25)</f>
        <v>180661667</v>
      </c>
    </row>
    <row r="17" spans="1:11" ht="12.75">
      <c r="A17" s="219" t="s">
        <v>209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70287490</v>
      </c>
      <c r="K17" s="7">
        <v>70287490</v>
      </c>
    </row>
    <row r="18" spans="1:11" ht="12.75">
      <c r="A18" s="219" t="s">
        <v>244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50977729</v>
      </c>
      <c r="K18" s="7">
        <v>49075281</v>
      </c>
    </row>
    <row r="19" spans="1:11" ht="12.75">
      <c r="A19" s="219" t="s">
        <v>210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/>
      <c r="K19" s="7"/>
    </row>
    <row r="20" spans="1:11" ht="12.75">
      <c r="A20" s="219" t="s">
        <v>26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65919214</v>
      </c>
      <c r="K20" s="7">
        <v>60274299</v>
      </c>
    </row>
    <row r="21" spans="1:11" ht="12.75">
      <c r="A21" s="219" t="s">
        <v>27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71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72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3327156</v>
      </c>
      <c r="K23" s="7">
        <v>971555</v>
      </c>
    </row>
    <row r="24" spans="1:11" ht="12.75">
      <c r="A24" s="219" t="s">
        <v>73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74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55510</v>
      </c>
      <c r="K25" s="7">
        <v>53042</v>
      </c>
    </row>
    <row r="26" spans="1:12" ht="12.75">
      <c r="A26" s="219" t="s">
        <v>188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68483678</v>
      </c>
      <c r="K26" s="53">
        <f>SUM(K27:K34)</f>
        <v>65171324</v>
      </c>
      <c r="L26" s="136"/>
    </row>
    <row r="27" spans="1:11" ht="12.75">
      <c r="A27" s="219" t="s">
        <v>75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49068721</v>
      </c>
      <c r="K27" s="7">
        <v>49068721</v>
      </c>
    </row>
    <row r="28" spans="1:11" ht="12.75">
      <c r="A28" s="219" t="s">
        <v>76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18605636</v>
      </c>
      <c r="K28" s="7">
        <v>15821716</v>
      </c>
    </row>
    <row r="29" spans="1:11" ht="12.75">
      <c r="A29" s="219" t="s">
        <v>77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505862</v>
      </c>
      <c r="K29" s="7">
        <v>2158</v>
      </c>
    </row>
    <row r="30" spans="1:11" ht="12.75">
      <c r="A30" s="219" t="s">
        <v>82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83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84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266704</v>
      </c>
      <c r="K32" s="7">
        <v>247772</v>
      </c>
    </row>
    <row r="33" spans="1:11" ht="12.75">
      <c r="A33" s="219" t="s">
        <v>78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36755</v>
      </c>
      <c r="K33" s="7">
        <v>30957</v>
      </c>
    </row>
    <row r="34" spans="1:11" ht="12.75">
      <c r="A34" s="219" t="s">
        <v>181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182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3076002</v>
      </c>
      <c r="K35" s="53">
        <f>SUM(K36:K38)</f>
        <v>2641319</v>
      </c>
    </row>
    <row r="36" spans="1:11" ht="12.75">
      <c r="A36" s="219" t="s">
        <v>79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80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3076002</v>
      </c>
      <c r="K37" s="7">
        <v>2641319</v>
      </c>
    </row>
    <row r="38" spans="1:11" ht="12.75">
      <c r="A38" s="219" t="s">
        <v>81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183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53"/>
    </row>
    <row r="40" spans="1:11" ht="12.75">
      <c r="A40" s="222" t="s">
        <v>237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274730998</v>
      </c>
      <c r="K40" s="53">
        <f>K41+K49+K56+K64</f>
        <v>320284790</v>
      </c>
    </row>
    <row r="41" spans="1:11" ht="12.75">
      <c r="A41" s="219" t="s">
        <v>99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1886</v>
      </c>
      <c r="K41" s="53">
        <f>SUM(K42:K48)</f>
        <v>1886</v>
      </c>
    </row>
    <row r="42" spans="1:11" ht="12.75">
      <c r="A42" s="219" t="s">
        <v>116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1886</v>
      </c>
      <c r="K42" s="7">
        <v>1886</v>
      </c>
    </row>
    <row r="43" spans="1:11" ht="12.75">
      <c r="A43" s="219" t="s">
        <v>117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85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86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/>
      <c r="K45" s="7"/>
    </row>
    <row r="46" spans="1:11" ht="12.75">
      <c r="A46" s="219" t="s">
        <v>87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88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89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100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136162950</v>
      </c>
      <c r="K49" s="53">
        <f>SUM(K50:K55)</f>
        <v>116160331</v>
      </c>
    </row>
    <row r="50" spans="1:12" ht="12.75">
      <c r="A50" s="219" t="s">
        <v>198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50598541</v>
      </c>
      <c r="K50" s="7">
        <v>68757375</v>
      </c>
      <c r="L50" s="136"/>
    </row>
    <row r="51" spans="1:11" ht="12.75">
      <c r="A51" s="219" t="s">
        <v>199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65703157</v>
      </c>
      <c r="K51" s="7">
        <v>41221598</v>
      </c>
    </row>
    <row r="52" spans="1:11" ht="12.75">
      <c r="A52" s="219" t="s">
        <v>200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201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1111</v>
      </c>
      <c r="K53" s="7">
        <v>978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1299855</v>
      </c>
      <c r="K54" s="7">
        <v>2553848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18560286</v>
      </c>
      <c r="K55" s="53">
        <v>3626532</v>
      </c>
    </row>
    <row r="56" spans="1:11" ht="12.75">
      <c r="A56" s="219" t="s">
        <v>101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128160594</v>
      </c>
      <c r="K56" s="53">
        <f>SUM(K57:K63)</f>
        <v>200226841</v>
      </c>
    </row>
    <row r="57" spans="1:11" ht="12.75">
      <c r="A57" s="219" t="s">
        <v>75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76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127460594</v>
      </c>
      <c r="K58" s="7">
        <v>195299030</v>
      </c>
    </row>
    <row r="59" spans="1:11" ht="12.75">
      <c r="A59" s="219" t="s">
        <v>239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82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83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84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700000</v>
      </c>
      <c r="K62" s="7">
        <v>700000</v>
      </c>
    </row>
    <row r="63" spans="1:11" ht="12.75">
      <c r="A63" s="219" t="s">
        <v>45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>
        <v>4227811</v>
      </c>
    </row>
    <row r="64" spans="1:11" ht="12.75">
      <c r="A64" s="219" t="s">
        <v>205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10405568</v>
      </c>
      <c r="K64" s="7">
        <v>3895732</v>
      </c>
    </row>
    <row r="65" spans="1:11" ht="12.75">
      <c r="A65" s="222" t="s">
        <v>55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2871987</v>
      </c>
      <c r="K65" s="7"/>
    </row>
    <row r="66" spans="1:12" ht="12.75">
      <c r="A66" s="222" t="s">
        <v>238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539883040</v>
      </c>
      <c r="K66" s="53">
        <f>K7+K8+K40+K65</f>
        <v>568870220</v>
      </c>
      <c r="L66" s="135"/>
    </row>
    <row r="67" spans="1:11" ht="12.75">
      <c r="A67" s="234" t="s">
        <v>90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11" t="s">
        <v>57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189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243709819</v>
      </c>
      <c r="K69" s="54">
        <f>K70+K71+K72+K78+K79+K82+K85</f>
        <v>297863406</v>
      </c>
    </row>
    <row r="70" spans="1:11" ht="12.75">
      <c r="A70" s="219" t="s">
        <v>140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151933680</v>
      </c>
      <c r="K70" s="7">
        <v>203064600</v>
      </c>
    </row>
    <row r="71" spans="1:11" ht="12.75">
      <c r="A71" s="219" t="s">
        <v>141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12257035</v>
      </c>
      <c r="K71" s="7">
        <v>12257035</v>
      </c>
    </row>
    <row r="72" spans="1:11" ht="12.75">
      <c r="A72" s="219" t="s">
        <v>142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9" t="s">
        <v>143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144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939860</v>
      </c>
      <c r="K74" s="7">
        <v>939860</v>
      </c>
    </row>
    <row r="75" spans="1:11" ht="12.75">
      <c r="A75" s="219" t="s">
        <v>132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939860</v>
      </c>
      <c r="K75" s="7">
        <v>939860</v>
      </c>
    </row>
    <row r="76" spans="1:11" ht="12.75">
      <c r="A76" s="219" t="s">
        <v>133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134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/>
      <c r="K77" s="7"/>
    </row>
    <row r="78" spans="1:11" ht="12.75">
      <c r="A78" s="219" t="s">
        <v>135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68471482</v>
      </c>
      <c r="K78" s="7">
        <v>67920486</v>
      </c>
    </row>
    <row r="79" spans="1:11" ht="12.75">
      <c r="A79" s="219" t="s">
        <v>235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9237425</v>
      </c>
      <c r="K79" s="53">
        <f>K80-K81</f>
        <v>11719568</v>
      </c>
    </row>
    <row r="80" spans="1:11" ht="12.75">
      <c r="A80" s="230" t="s">
        <v>167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9237425</v>
      </c>
      <c r="K80" s="7">
        <v>11719568</v>
      </c>
    </row>
    <row r="81" spans="1:11" ht="12.75">
      <c r="A81" s="230" t="s">
        <v>168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ht="12.75">
      <c r="A82" s="219" t="s">
        <v>236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J83-J84</f>
        <v>1810197</v>
      </c>
      <c r="K82" s="53">
        <f>K83-K84</f>
        <v>2901717</v>
      </c>
    </row>
    <row r="83" spans="1:11" ht="12.75">
      <c r="A83" s="230" t="s">
        <v>169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1810197</v>
      </c>
      <c r="K83" s="7">
        <v>2901717</v>
      </c>
    </row>
    <row r="84" spans="1:11" ht="12.75">
      <c r="A84" s="230" t="s">
        <v>170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ht="12.75">
      <c r="A85" s="219" t="s">
        <v>171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20709</v>
      </c>
      <c r="K86" s="53">
        <f>SUM(K87:K89)</f>
        <v>19764</v>
      </c>
    </row>
    <row r="87" spans="1:11" ht="12.75">
      <c r="A87" s="219" t="s">
        <v>128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20709</v>
      </c>
      <c r="K87" s="7">
        <v>19764</v>
      </c>
    </row>
    <row r="88" spans="1:11" ht="12.75">
      <c r="A88" s="219" t="s">
        <v>129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130</v>
      </c>
      <c r="B89" s="220"/>
      <c r="C89" s="220"/>
      <c r="D89" s="220"/>
      <c r="E89" s="220"/>
      <c r="F89" s="220"/>
      <c r="G89" s="220"/>
      <c r="H89" s="221"/>
      <c r="I89" s="1">
        <v>82</v>
      </c>
      <c r="J89" s="53"/>
      <c r="K89" s="7"/>
    </row>
    <row r="90" spans="1:12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128984880</v>
      </c>
      <c r="K90" s="53">
        <f>SUM(K91:K99)</f>
        <v>127865687</v>
      </c>
      <c r="L90" s="136"/>
    </row>
    <row r="91" spans="1:11" ht="12.75">
      <c r="A91" s="219" t="s">
        <v>131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240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2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108441533</v>
      </c>
      <c r="K93" s="7">
        <v>107667705</v>
      </c>
      <c r="L93" s="136"/>
    </row>
    <row r="94" spans="1:11" ht="12.75">
      <c r="A94" s="219" t="s">
        <v>241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242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243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93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91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5513022</v>
      </c>
      <c r="K98" s="7">
        <v>5288607</v>
      </c>
    </row>
    <row r="99" spans="1:11" ht="12.75">
      <c r="A99" s="219" t="s">
        <v>92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15030325</v>
      </c>
      <c r="K99" s="7">
        <v>14909375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141379454</v>
      </c>
      <c r="K100" s="53">
        <f>SUM(K101:K112)</f>
        <v>139033203</v>
      </c>
    </row>
    <row r="101" spans="1:12" ht="12.75">
      <c r="A101" s="219" t="s">
        <v>131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21213424</v>
      </c>
      <c r="K101" s="7">
        <v>39785862</v>
      </c>
      <c r="L101" s="136"/>
    </row>
    <row r="102" spans="1:11" ht="12.75">
      <c r="A102" s="219" t="s">
        <v>240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56617979</v>
      </c>
      <c r="K103" s="7">
        <v>48336116</v>
      </c>
    </row>
    <row r="104" spans="1:11" ht="12.75">
      <c r="A104" s="219" t="s">
        <v>241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7922778</v>
      </c>
      <c r="K104" s="7">
        <v>6574678</v>
      </c>
    </row>
    <row r="105" spans="1:11" ht="12.75">
      <c r="A105" s="219" t="s">
        <v>242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54924593</v>
      </c>
      <c r="K105" s="7">
        <v>43708252</v>
      </c>
    </row>
    <row r="106" spans="1:11" ht="12.75">
      <c r="A106" s="219" t="s">
        <v>243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93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94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283800</v>
      </c>
      <c r="K108" s="7">
        <v>284946</v>
      </c>
    </row>
    <row r="109" spans="1:11" ht="12.75">
      <c r="A109" s="219" t="s">
        <v>95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388250</v>
      </c>
      <c r="K109" s="7">
        <v>313212</v>
      </c>
    </row>
    <row r="110" spans="1:11" ht="12.75">
      <c r="A110" s="219" t="s">
        <v>98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96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97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28630</v>
      </c>
      <c r="K112" s="7">
        <v>30137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25788178</v>
      </c>
      <c r="K113" s="7">
        <v>4088160</v>
      </c>
    </row>
    <row r="114" spans="1:11" ht="12.75">
      <c r="A114" s="219" t="s">
        <v>337</v>
      </c>
      <c r="B114" s="220"/>
      <c r="C114" s="220"/>
      <c r="D114" s="220"/>
      <c r="E114" s="220"/>
      <c r="F114" s="220"/>
      <c r="G114" s="220"/>
      <c r="H114" s="221"/>
      <c r="I114" s="137">
        <v>107</v>
      </c>
      <c r="J114" s="53">
        <f>J69+J86+J90+J100+J113</f>
        <v>539883040</v>
      </c>
      <c r="K114" s="53">
        <f>K69+K86+K90+K100+K113</f>
        <v>568870220</v>
      </c>
    </row>
    <row r="115" spans="1:11" ht="12.75">
      <c r="A115" s="208" t="s">
        <v>56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306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184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307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N31" sqref="N3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0.28125" style="138" bestFit="1" customWidth="1"/>
    <col min="15" max="15" width="9.8515625" style="138" bestFit="1" customWidth="1"/>
    <col min="16" max="16" width="9.140625" style="138" customWidth="1"/>
    <col min="17" max="16384" width="9.140625" style="52" customWidth="1"/>
  </cols>
  <sheetData>
    <row r="1" spans="1:13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335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58</v>
      </c>
      <c r="B4" s="266"/>
      <c r="C4" s="266"/>
      <c r="D4" s="266"/>
      <c r="E4" s="266"/>
      <c r="F4" s="266"/>
      <c r="G4" s="266"/>
      <c r="H4" s="266"/>
      <c r="I4" s="58" t="s">
        <v>276</v>
      </c>
      <c r="J4" s="267" t="s">
        <v>314</v>
      </c>
      <c r="K4" s="267"/>
      <c r="L4" s="267" t="s">
        <v>315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25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335560819</v>
      </c>
      <c r="K7" s="54">
        <f>SUM(K8:K9)</f>
        <v>72952939.69000004</v>
      </c>
      <c r="L7" s="54">
        <f>SUM(L8:L9)</f>
        <v>151741877</v>
      </c>
      <c r="M7" s="54">
        <f>SUM(M8:M9)</f>
        <v>35578520</v>
      </c>
    </row>
    <row r="8" spans="1:13" ht="12.75">
      <c r="A8" s="222" t="s">
        <v>151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321945619</v>
      </c>
      <c r="K8" s="7">
        <v>67755077.08000004</v>
      </c>
      <c r="L8" s="7">
        <v>137612556</v>
      </c>
      <c r="M8" s="7">
        <v>30504344</v>
      </c>
    </row>
    <row r="9" spans="1:13" ht="12.75">
      <c r="A9" s="222" t="s">
        <v>102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13615200</v>
      </c>
      <c r="K9" s="7">
        <v>5197862.609999999</v>
      </c>
      <c r="L9" s="7">
        <v>14129321</v>
      </c>
      <c r="M9" s="7">
        <v>5074176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337054325</v>
      </c>
      <c r="K10" s="53">
        <f>K11+K12+K16+K20+K21+K22+K25+K26</f>
        <v>75599786.55000001</v>
      </c>
      <c r="L10" s="53">
        <f>L11+L12+L16+L20+L21+L22+L25+L26</f>
        <v>154962559</v>
      </c>
      <c r="M10" s="53">
        <f>M11+M12+M16+M20+M21+M22+M25+M26</f>
        <v>34892317</v>
      </c>
    </row>
    <row r="11" spans="1:13" ht="12.75">
      <c r="A11" s="222" t="s">
        <v>103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/>
      <c r="K11" s="7"/>
      <c r="L11" s="7"/>
      <c r="M11" s="7"/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272557817</v>
      </c>
      <c r="K12" s="53">
        <f>SUM(K13:K15)</f>
        <v>71317315.67</v>
      </c>
      <c r="L12" s="53">
        <f>SUM(L13:L15)</f>
        <v>124440804</v>
      </c>
      <c r="M12" s="53">
        <f>SUM(M13:M15)</f>
        <v>24182586</v>
      </c>
    </row>
    <row r="13" spans="1:13" ht="12.75">
      <c r="A13" s="219" t="s">
        <v>145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1571820</v>
      </c>
      <c r="K13" s="7">
        <v>494743.41000000015</v>
      </c>
      <c r="L13" s="7">
        <v>3877150</v>
      </c>
      <c r="M13" s="7">
        <v>3034745</v>
      </c>
    </row>
    <row r="14" spans="1:13" ht="12.75">
      <c r="A14" s="219" t="s">
        <v>146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265186984</v>
      </c>
      <c r="K14" s="7">
        <v>69804615.77000001</v>
      </c>
      <c r="L14" s="7">
        <v>116174391</v>
      </c>
      <c r="M14" s="7">
        <v>19817550</v>
      </c>
    </row>
    <row r="15" spans="1:13" ht="12.75">
      <c r="A15" s="219" t="s">
        <v>60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5799013</v>
      </c>
      <c r="K15" s="7">
        <v>1017956.4900000012</v>
      </c>
      <c r="L15" s="7">
        <v>4389263</v>
      </c>
      <c r="M15" s="7">
        <v>1330291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5880125</v>
      </c>
      <c r="K16" s="53">
        <f>SUM(K17:K19)</f>
        <v>1419847.4500000002</v>
      </c>
      <c r="L16" s="53">
        <f>SUM(L17:L19)</f>
        <v>5759379</v>
      </c>
      <c r="M16" s="53">
        <f>SUM(M17:M19)</f>
        <v>1431307</v>
      </c>
    </row>
    <row r="17" spans="1:13" ht="12.75">
      <c r="A17" s="219" t="s">
        <v>61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3237097</v>
      </c>
      <c r="K17" s="7">
        <v>781572.9810000001</v>
      </c>
      <c r="L17" s="7">
        <v>3171376</v>
      </c>
      <c r="M17" s="7">
        <v>788260</v>
      </c>
    </row>
    <row r="18" spans="1:13" ht="12.75">
      <c r="A18" s="219" t="s">
        <v>62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1743052</v>
      </c>
      <c r="K18" s="7">
        <v>420846.7590000001</v>
      </c>
      <c r="L18" s="7">
        <v>1707664</v>
      </c>
      <c r="M18" s="7">
        <v>424448</v>
      </c>
    </row>
    <row r="19" spans="1:13" ht="12.75">
      <c r="A19" s="219" t="s">
        <v>63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899976</v>
      </c>
      <c r="K19" s="7">
        <v>217427.70999999996</v>
      </c>
      <c r="L19" s="7">
        <v>880339</v>
      </c>
      <c r="M19" s="7">
        <v>218599</v>
      </c>
    </row>
    <row r="20" spans="1:13" ht="12.75">
      <c r="A20" s="222" t="s">
        <v>104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7225356</v>
      </c>
      <c r="K20" s="7">
        <v>2211315.1100000003</v>
      </c>
      <c r="L20" s="7">
        <v>9891666</v>
      </c>
      <c r="M20" s="7">
        <v>2430480</v>
      </c>
    </row>
    <row r="21" spans="1:13" ht="12.75">
      <c r="A21" s="222" t="s">
        <v>105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50914021</v>
      </c>
      <c r="K21" s="7">
        <v>357420.46000000834</v>
      </c>
      <c r="L21" s="7">
        <v>14305350</v>
      </c>
      <c r="M21" s="7">
        <v>6302687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280799</v>
      </c>
      <c r="K22" s="53">
        <f>SUM(K23:K24)</f>
        <v>280642</v>
      </c>
      <c r="L22" s="53">
        <f>SUM(L23:L24)</f>
        <v>538556</v>
      </c>
      <c r="M22" s="53">
        <f>SUM(M23:M24)</f>
        <v>538556</v>
      </c>
    </row>
    <row r="23" spans="1:13" ht="12.75">
      <c r="A23" s="219" t="s">
        <v>136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137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280799</v>
      </c>
      <c r="K24" s="7">
        <v>280642</v>
      </c>
      <c r="L24" s="7">
        <v>538556</v>
      </c>
      <c r="M24" s="7">
        <v>538556</v>
      </c>
    </row>
    <row r="25" spans="1:13" ht="12.75">
      <c r="A25" s="222" t="s">
        <v>106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5408</v>
      </c>
      <c r="K25" s="7">
        <v>5408</v>
      </c>
      <c r="L25" s="7"/>
      <c r="M25" s="7"/>
    </row>
    <row r="26" spans="1:13" ht="12.75">
      <c r="A26" s="222" t="s">
        <v>49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190799</v>
      </c>
      <c r="K26" s="7">
        <v>7837.859999999986</v>
      </c>
      <c r="L26" s="7">
        <v>26804</v>
      </c>
      <c r="M26" s="7">
        <v>6701</v>
      </c>
    </row>
    <row r="27" spans="1:13" ht="12.75">
      <c r="A27" s="222" t="s">
        <v>211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13220702</v>
      </c>
      <c r="K27" s="53">
        <f>SUM(K28:K32)</f>
        <v>3401246.7099999995</v>
      </c>
      <c r="L27" s="53">
        <f>SUM(L28:L32)</f>
        <v>15592672</v>
      </c>
      <c r="M27" s="53">
        <f>SUM(M28:M32)</f>
        <v>3472348.999999999</v>
      </c>
    </row>
    <row r="28" spans="1:13" ht="12.75">
      <c r="A28" s="222" t="s">
        <v>329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9850091</v>
      </c>
      <c r="K28" s="7">
        <v>2964578.9699999997</v>
      </c>
      <c r="L28" s="7">
        <v>11790154</v>
      </c>
      <c r="M28" s="7">
        <v>3333701.9499999993</v>
      </c>
    </row>
    <row r="29" spans="1:13" ht="12.75">
      <c r="A29" s="222" t="s">
        <v>330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3370611</v>
      </c>
      <c r="K29" s="7">
        <v>436667.73999999976</v>
      </c>
      <c r="L29" s="7">
        <v>3802518</v>
      </c>
      <c r="M29" s="7">
        <v>138647.0499999998</v>
      </c>
    </row>
    <row r="30" spans="1:13" ht="12.75">
      <c r="A30" s="222" t="s">
        <v>138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53"/>
      <c r="K30" s="7"/>
      <c r="L30" s="53"/>
      <c r="M30" s="7"/>
    </row>
    <row r="31" spans="1:13" ht="12.75">
      <c r="A31" s="222" t="s">
        <v>221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139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212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9916999</v>
      </c>
      <c r="K33" s="53">
        <f>SUM(K34:K37)</f>
        <v>2983828.8499999996</v>
      </c>
      <c r="L33" s="53">
        <f>SUM(L34:L37)</f>
        <v>9470272</v>
      </c>
      <c r="M33" s="53">
        <f>SUM(M34:M37)</f>
        <v>1725124</v>
      </c>
    </row>
    <row r="34" spans="1:13" ht="12.75">
      <c r="A34" s="222" t="s">
        <v>65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87</v>
      </c>
      <c r="K34" s="7">
        <v>18</v>
      </c>
      <c r="L34" s="7"/>
      <c r="M34" s="7"/>
    </row>
    <row r="35" spans="1:13" ht="12.75">
      <c r="A35" s="222" t="s">
        <v>64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9916912</v>
      </c>
      <c r="K35" s="7">
        <v>2983810.8499999996</v>
      </c>
      <c r="L35" s="7">
        <v>9470272</v>
      </c>
      <c r="M35" s="7">
        <v>1725124</v>
      </c>
    </row>
    <row r="36" spans="1:13" ht="12.75">
      <c r="A36" s="222" t="s">
        <v>222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193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194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223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224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213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348781521</v>
      </c>
      <c r="K42" s="53">
        <f>K7+K27+K38+K40</f>
        <v>76354186.40000004</v>
      </c>
      <c r="L42" s="53">
        <f>L7+L27+L38+L40</f>
        <v>167334549</v>
      </c>
      <c r="M42" s="53">
        <f>M7+M27+M38+M40</f>
        <v>39050869</v>
      </c>
    </row>
    <row r="43" spans="1:13" ht="12.75">
      <c r="A43" s="222" t="s">
        <v>214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346971324</v>
      </c>
      <c r="K43" s="53">
        <f>K10+K33+K39+K41</f>
        <v>78583615.4</v>
      </c>
      <c r="L43" s="53">
        <f>L10+L33+L39+L41</f>
        <v>164432831</v>
      </c>
      <c r="M43" s="53">
        <f>M10+M33+M39+M41</f>
        <v>36617441</v>
      </c>
    </row>
    <row r="44" spans="1:13" ht="12.75">
      <c r="A44" s="222" t="s">
        <v>233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1810197</v>
      </c>
      <c r="K44" s="53">
        <f>K42-K43</f>
        <v>-2229428.99999997</v>
      </c>
      <c r="L44" s="53">
        <f>L42-L43</f>
        <v>2901718</v>
      </c>
      <c r="M44" s="53">
        <f>M42-M43</f>
        <v>2433428</v>
      </c>
    </row>
    <row r="45" spans="1:13" ht="12.75">
      <c r="A45" s="230" t="s">
        <v>216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1810197</v>
      </c>
      <c r="K45" s="53">
        <f>IF(K42&gt;K43,K42-K43,0)</f>
        <v>0</v>
      </c>
      <c r="L45" s="53">
        <f>IF(L42&gt;L43,L42-L43,0)</f>
        <v>2901718</v>
      </c>
      <c r="M45" s="53">
        <f>IF(M42&gt;M43,M42-M43,0)</f>
        <v>2433428</v>
      </c>
    </row>
    <row r="46" spans="1:13" ht="12.75">
      <c r="A46" s="230" t="s">
        <v>217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2229428.99999997</v>
      </c>
      <c r="L46" s="53">
        <f>IF(L43&gt;L42,L43-L42,0)</f>
        <v>0</v>
      </c>
      <c r="M46" s="53">
        <f>IF(M43&gt;M42,M43-M42,0)</f>
        <v>0</v>
      </c>
    </row>
    <row r="47" spans="1:13" ht="12.75">
      <c r="A47" s="222" t="s">
        <v>215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2" t="s">
        <v>234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1810197</v>
      </c>
      <c r="K48" s="53">
        <f>K44-K47</f>
        <v>-2229428.99999997</v>
      </c>
      <c r="L48" s="53">
        <f>L44-L47</f>
        <v>2901718</v>
      </c>
      <c r="M48" s="53">
        <f>M44-M47</f>
        <v>2433428</v>
      </c>
    </row>
    <row r="49" spans="1:13" ht="12.75">
      <c r="A49" s="230" t="s">
        <v>190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1810197</v>
      </c>
      <c r="K49" s="53">
        <f>IF(K48&gt;0,K48,0)</f>
        <v>0</v>
      </c>
      <c r="L49" s="53">
        <f>IF(L48&gt;0,L48,0)</f>
        <v>2901718</v>
      </c>
      <c r="M49" s="53">
        <f>IF(M48&gt;0,M48,0)</f>
        <v>2433428</v>
      </c>
    </row>
    <row r="50" spans="1:13" ht="12.75">
      <c r="A50" s="262" t="s">
        <v>218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f>IF(K48&lt;0,-K48,0)</f>
        <v>2229428.99999997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308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185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231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232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11" t="s">
        <v>187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202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+J48</f>
        <v>1810197</v>
      </c>
      <c r="K56" s="6">
        <f>+K48</f>
        <v>-2229428.99999997</v>
      </c>
      <c r="L56" s="6">
        <f>+L48</f>
        <v>2901718</v>
      </c>
      <c r="M56" s="6">
        <f>+M48</f>
        <v>2433428</v>
      </c>
    </row>
    <row r="57" spans="1:13" ht="12.75">
      <c r="A57" s="222" t="s">
        <v>219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2" t="s">
        <v>225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7"/>
      <c r="M58" s="7"/>
    </row>
    <row r="59" spans="1:13" ht="12.75">
      <c r="A59" s="222" t="s">
        <v>226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227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228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229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230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220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191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2" t="s">
        <v>192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1810197</v>
      </c>
      <c r="K67" s="61">
        <f>K56+K66</f>
        <v>-2229428.99999997</v>
      </c>
      <c r="L67" s="61">
        <f>L56+L66</f>
        <v>2901718</v>
      </c>
      <c r="M67" s="61">
        <f>M56+M66</f>
        <v>2433428</v>
      </c>
    </row>
    <row r="68" spans="1:13" ht="12.75" customHeight="1">
      <c r="A68" s="255" t="s">
        <v>309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186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231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52" t="s">
        <v>232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J16:K16 L16:M16 J22:K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4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4.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280</v>
      </c>
      <c r="K5" s="69" t="s">
        <v>281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39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1810197.3799999952</v>
      </c>
      <c r="K7" s="6">
        <v>2901718</v>
      </c>
    </row>
    <row r="8" spans="1:11" ht="12.75">
      <c r="A8" s="219" t="s">
        <v>40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7225355.62</v>
      </c>
      <c r="K8" s="7">
        <v>9891666</v>
      </c>
    </row>
    <row r="9" spans="1:11" ht="12.75">
      <c r="A9" s="219" t="s">
        <v>41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47939758.01000005</v>
      </c>
      <c r="K9" s="7"/>
    </row>
    <row r="10" spans="1:13" ht="12.75">
      <c r="A10" s="219" t="s">
        <v>42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>
        <v>22874605</v>
      </c>
      <c r="L10" s="136"/>
      <c r="M10" s="136"/>
    </row>
    <row r="11" spans="1:11" ht="12.75">
      <c r="A11" s="219" t="s">
        <v>43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9" t="s">
        <v>50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333104.34</v>
      </c>
      <c r="K12" s="7">
        <v>666839</v>
      </c>
    </row>
    <row r="13" spans="1:11" ht="12.75">
      <c r="A13" s="222" t="s">
        <v>155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57308415.35000005</v>
      </c>
      <c r="K13" s="53">
        <f>SUM(K7:K12)</f>
        <v>36334828</v>
      </c>
    </row>
    <row r="14" spans="1:13" ht="12.75">
      <c r="A14" s="219" t="s">
        <v>51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>
        <v>30824423</v>
      </c>
      <c r="L14" s="136"/>
      <c r="M14" s="136"/>
    </row>
    <row r="15" spans="1:11" ht="12.75">
      <c r="A15" s="219" t="s">
        <v>52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1409044</v>
      </c>
      <c r="K15" s="7"/>
    </row>
    <row r="16" spans="1:11" ht="12.75">
      <c r="A16" s="219" t="s">
        <v>53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54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22" t="s">
        <v>156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1409044</v>
      </c>
      <c r="K18" s="64">
        <f>SUM(K14:K17)</f>
        <v>30824423</v>
      </c>
    </row>
    <row r="19" spans="1:11" ht="12.75">
      <c r="A19" s="222" t="s">
        <v>35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55899371.35000005</v>
      </c>
      <c r="K19" s="53">
        <f>IF(K13&gt;K18,K13-K18,0)</f>
        <v>5510405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61">
        <f>IF(K18&gt;K13,K18-K13,0)</f>
        <v>0</v>
      </c>
    </row>
    <row r="21" spans="1:11" ht="12.75">
      <c r="A21" s="211" t="s">
        <v>157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176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4673880.69</v>
      </c>
      <c r="K22" s="6">
        <v>1080912</v>
      </c>
    </row>
    <row r="23" spans="1:11" ht="12.75">
      <c r="A23" s="219" t="s">
        <v>177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>
        <v>51130920</v>
      </c>
    </row>
    <row r="24" spans="1:11" ht="12.75">
      <c r="A24" s="219" t="s">
        <v>178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179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180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166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4673880.69</v>
      </c>
      <c r="K27" s="53">
        <f>SUM(K22:K26)</f>
        <v>52211832</v>
      </c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7037780.83</v>
      </c>
      <c r="K28" s="7">
        <v>78598</v>
      </c>
    </row>
    <row r="29" spans="1:11" ht="12.75">
      <c r="A29" s="219" t="s">
        <v>115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>
        <v>4227812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7037780.83</v>
      </c>
      <c r="K31" s="53">
        <f>SUM(K28:K30)</f>
        <v>4306410</v>
      </c>
    </row>
    <row r="32" spans="1:11" ht="12.75">
      <c r="A32" s="222" t="s">
        <v>37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0</v>
      </c>
      <c r="K32" s="53">
        <f>IF(K27&gt;K31,K27-K31,0)</f>
        <v>47905422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2363900.1399999997</v>
      </c>
      <c r="K33" s="61">
        <f>IF(K31&gt;K27,K31-K27,0)</f>
        <v>0</v>
      </c>
    </row>
    <row r="34" spans="1:11" ht="12.75">
      <c r="A34" s="211" t="s">
        <v>158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172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6"/>
    </row>
    <row r="36" spans="1:11" ht="12.75">
      <c r="A36" s="219" t="s">
        <v>28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145487661.03</v>
      </c>
      <c r="K36" s="7">
        <v>89728355</v>
      </c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67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145487661.03</v>
      </c>
      <c r="K38" s="53">
        <f>SUM(K35:K37)</f>
        <v>89728355</v>
      </c>
    </row>
    <row r="39" spans="1:11" ht="12.75">
      <c r="A39" s="219" t="s">
        <v>30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180586890.16</v>
      </c>
      <c r="K39" s="7">
        <v>149654018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14769512.63</v>
      </c>
      <c r="K43" s="7"/>
    </row>
    <row r="44" spans="1:11" ht="12.75">
      <c r="A44" s="222" t="s">
        <v>68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195356402.79</v>
      </c>
      <c r="K44" s="53">
        <f>SUM(K39:K43)</f>
        <v>149654018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49868741.75999999</v>
      </c>
      <c r="K46" s="53">
        <f>IF(K44&gt;K38,K44-K38,0)</f>
        <v>59925663</v>
      </c>
    </row>
    <row r="47" spans="1:11" ht="12.75">
      <c r="A47" s="219" t="s">
        <v>69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IF(J19-J20+J32-J33+J45-J46&gt;0,J19-J20+J32-J33+J45-J46,0)</f>
        <v>3666729.4500000626</v>
      </c>
      <c r="K47" s="53">
        <f>IF(K19-K20+K32-K33+K45-K46&gt;0,K19-K20+K32-K33+K45-K46,0)</f>
        <v>0</v>
      </c>
    </row>
    <row r="48" spans="1:11" ht="12.75">
      <c r="A48" s="219" t="s">
        <v>70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6509836</v>
      </c>
    </row>
    <row r="49" spans="1:11" ht="12.75">
      <c r="A49" s="219" t="s">
        <v>159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6738839</v>
      </c>
      <c r="K49" s="7">
        <v>10405568</v>
      </c>
    </row>
    <row r="50" spans="1:11" ht="12.75">
      <c r="A50" s="219" t="s">
        <v>173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3666729</v>
      </c>
      <c r="K50" s="7"/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>
        <v>6509836</v>
      </c>
    </row>
    <row r="52" spans="1:11" ht="12.75">
      <c r="A52" s="225" t="s">
        <v>175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10405568</v>
      </c>
      <c r="K52" s="61">
        <f>K49+K50-K51</f>
        <v>3895732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2">
        <v>2</v>
      </c>
      <c r="J5" s="73" t="s">
        <v>280</v>
      </c>
      <c r="K5" s="73" t="s">
        <v>281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197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118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119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120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121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196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122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123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124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125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126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127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4" t="s">
        <v>108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157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163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164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316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317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165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113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109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110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158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172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28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29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48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30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31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32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33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34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160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161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148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159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173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174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175</v>
      </c>
      <c r="B53" s="235"/>
      <c r="C53" s="235"/>
      <c r="D53" s="235"/>
      <c r="E53" s="235"/>
      <c r="F53" s="235"/>
      <c r="G53" s="235"/>
      <c r="H53" s="23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9" t="s">
        <v>278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5"/>
    </row>
    <row r="2" spans="1:12" ht="15.75">
      <c r="A2" s="42"/>
      <c r="B2" s="74"/>
      <c r="C2" s="284" t="s">
        <v>279</v>
      </c>
      <c r="D2" s="284"/>
      <c r="E2" s="77">
        <v>42736</v>
      </c>
      <c r="F2" s="43" t="s">
        <v>247</v>
      </c>
      <c r="G2" s="285">
        <v>43100</v>
      </c>
      <c r="H2" s="286"/>
      <c r="I2" s="74"/>
      <c r="J2" s="74"/>
      <c r="K2" s="74"/>
      <c r="L2" s="78"/>
    </row>
    <row r="3" spans="1:12" ht="12.75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78"/>
    </row>
    <row r="4" spans="1:11" ht="23.25">
      <c r="A4" s="287" t="s">
        <v>58</v>
      </c>
      <c r="B4" s="287"/>
      <c r="C4" s="287"/>
      <c r="D4" s="287"/>
      <c r="E4" s="287"/>
      <c r="F4" s="287"/>
      <c r="G4" s="287"/>
      <c r="H4" s="287"/>
      <c r="I4" s="81" t="s">
        <v>302</v>
      </c>
      <c r="J4" s="82" t="s">
        <v>149</v>
      </c>
      <c r="K4" s="82" t="s">
        <v>150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84">
        <v>2</v>
      </c>
      <c r="J5" s="83" t="s">
        <v>280</v>
      </c>
      <c r="K5" s="83" t="s">
        <v>281</v>
      </c>
    </row>
    <row r="6" spans="1:11" ht="12.75">
      <c r="A6" s="289" t="s">
        <v>282</v>
      </c>
      <c r="B6" s="290"/>
      <c r="C6" s="290"/>
      <c r="D6" s="290"/>
      <c r="E6" s="290"/>
      <c r="F6" s="290"/>
      <c r="G6" s="290"/>
      <c r="H6" s="290"/>
      <c r="I6" s="44">
        <v>1</v>
      </c>
      <c r="J6" s="45">
        <v>151933680</v>
      </c>
      <c r="K6" s="45">
        <v>203064600</v>
      </c>
    </row>
    <row r="7" spans="1:11" ht="12.75">
      <c r="A7" s="289" t="s">
        <v>283</v>
      </c>
      <c r="B7" s="290"/>
      <c r="C7" s="290"/>
      <c r="D7" s="290"/>
      <c r="E7" s="290"/>
      <c r="F7" s="290"/>
      <c r="G7" s="290"/>
      <c r="H7" s="290"/>
      <c r="I7" s="44">
        <v>2</v>
      </c>
      <c r="J7" s="46">
        <v>12257035</v>
      </c>
      <c r="K7" s="46">
        <v>12257035</v>
      </c>
    </row>
    <row r="8" spans="1:11" ht="12.75">
      <c r="A8" s="289" t="s">
        <v>284</v>
      </c>
      <c r="B8" s="290"/>
      <c r="C8" s="290"/>
      <c r="D8" s="290"/>
      <c r="E8" s="290"/>
      <c r="F8" s="290"/>
      <c r="G8" s="290"/>
      <c r="H8" s="290"/>
      <c r="I8" s="44">
        <v>3</v>
      </c>
      <c r="J8" s="46"/>
      <c r="K8" s="46"/>
    </row>
    <row r="9" spans="1:11" ht="12.75">
      <c r="A9" s="289" t="s">
        <v>285</v>
      </c>
      <c r="B9" s="290"/>
      <c r="C9" s="290"/>
      <c r="D9" s="290"/>
      <c r="E9" s="290"/>
      <c r="F9" s="290"/>
      <c r="G9" s="290"/>
      <c r="H9" s="290"/>
      <c r="I9" s="44">
        <v>4</v>
      </c>
      <c r="J9" s="46">
        <v>9237425</v>
      </c>
      <c r="K9" s="46">
        <v>11719568</v>
      </c>
    </row>
    <row r="10" spans="1:11" ht="12.75">
      <c r="A10" s="289" t="s">
        <v>286</v>
      </c>
      <c r="B10" s="290"/>
      <c r="C10" s="290"/>
      <c r="D10" s="290"/>
      <c r="E10" s="290"/>
      <c r="F10" s="290"/>
      <c r="G10" s="290"/>
      <c r="H10" s="290"/>
      <c r="I10" s="44">
        <v>5</v>
      </c>
      <c r="J10" s="46">
        <v>1810197</v>
      </c>
      <c r="K10" s="46">
        <v>2901717</v>
      </c>
    </row>
    <row r="11" spans="1:11" ht="12.75">
      <c r="A11" s="289" t="s">
        <v>287</v>
      </c>
      <c r="B11" s="290"/>
      <c r="C11" s="290"/>
      <c r="D11" s="290"/>
      <c r="E11" s="290"/>
      <c r="F11" s="290"/>
      <c r="G11" s="290"/>
      <c r="H11" s="290"/>
      <c r="I11" s="44">
        <v>6</v>
      </c>
      <c r="J11" s="46">
        <v>68471482</v>
      </c>
      <c r="K11" s="46">
        <v>67920486</v>
      </c>
    </row>
    <row r="12" spans="1:11" ht="12.75">
      <c r="A12" s="289" t="s">
        <v>288</v>
      </c>
      <c r="B12" s="290"/>
      <c r="C12" s="290"/>
      <c r="D12" s="290"/>
      <c r="E12" s="290"/>
      <c r="F12" s="290"/>
      <c r="G12" s="290"/>
      <c r="H12" s="290"/>
      <c r="I12" s="44">
        <v>7</v>
      </c>
      <c r="J12" s="46"/>
      <c r="K12" s="46"/>
    </row>
    <row r="13" spans="1:11" ht="12.75">
      <c r="A13" s="289" t="s">
        <v>289</v>
      </c>
      <c r="B13" s="290"/>
      <c r="C13" s="290"/>
      <c r="D13" s="290"/>
      <c r="E13" s="290"/>
      <c r="F13" s="290"/>
      <c r="G13" s="290"/>
      <c r="H13" s="290"/>
      <c r="I13" s="44">
        <v>8</v>
      </c>
      <c r="J13" s="46"/>
      <c r="K13" s="46"/>
    </row>
    <row r="14" spans="1:11" ht="12.75">
      <c r="A14" s="289" t="s">
        <v>290</v>
      </c>
      <c r="B14" s="290"/>
      <c r="C14" s="290"/>
      <c r="D14" s="290"/>
      <c r="E14" s="290"/>
      <c r="F14" s="290"/>
      <c r="G14" s="290"/>
      <c r="H14" s="290"/>
      <c r="I14" s="44">
        <v>9</v>
      </c>
      <c r="J14" s="46"/>
      <c r="K14" s="46"/>
    </row>
    <row r="15" spans="1:11" ht="12.75">
      <c r="A15" s="291" t="s">
        <v>291</v>
      </c>
      <c r="B15" s="292"/>
      <c r="C15" s="292"/>
      <c r="D15" s="292"/>
      <c r="E15" s="292"/>
      <c r="F15" s="292"/>
      <c r="G15" s="292"/>
      <c r="H15" s="292"/>
      <c r="I15" s="44">
        <v>10</v>
      </c>
      <c r="J15" s="79">
        <f>SUM(J6:J14)</f>
        <v>243709819</v>
      </c>
      <c r="K15" s="79">
        <f>SUM(K6:K14)</f>
        <v>297863406</v>
      </c>
    </row>
    <row r="16" spans="1:11" ht="12.75">
      <c r="A16" s="289" t="s">
        <v>292</v>
      </c>
      <c r="B16" s="290"/>
      <c r="C16" s="290"/>
      <c r="D16" s="290"/>
      <c r="E16" s="290"/>
      <c r="F16" s="290"/>
      <c r="G16" s="290"/>
      <c r="H16" s="290"/>
      <c r="I16" s="44">
        <v>11</v>
      </c>
      <c r="J16" s="46"/>
      <c r="K16" s="46"/>
    </row>
    <row r="17" spans="1:11" ht="12.75">
      <c r="A17" s="289" t="s">
        <v>293</v>
      </c>
      <c r="B17" s="290"/>
      <c r="C17" s="290"/>
      <c r="D17" s="290"/>
      <c r="E17" s="290"/>
      <c r="F17" s="290"/>
      <c r="G17" s="290"/>
      <c r="H17" s="290"/>
      <c r="I17" s="44">
        <v>12</v>
      </c>
      <c r="J17" s="46"/>
      <c r="K17" s="46"/>
    </row>
    <row r="18" spans="1:11" ht="12.75">
      <c r="A18" s="289" t="s">
        <v>294</v>
      </c>
      <c r="B18" s="290"/>
      <c r="C18" s="290"/>
      <c r="D18" s="290"/>
      <c r="E18" s="290"/>
      <c r="F18" s="290"/>
      <c r="G18" s="290"/>
      <c r="H18" s="290"/>
      <c r="I18" s="44">
        <v>13</v>
      </c>
      <c r="J18" s="46"/>
      <c r="K18" s="46"/>
    </row>
    <row r="19" spans="1:11" ht="12.75">
      <c r="A19" s="289" t="s">
        <v>295</v>
      </c>
      <c r="B19" s="290"/>
      <c r="C19" s="290"/>
      <c r="D19" s="290"/>
      <c r="E19" s="290"/>
      <c r="F19" s="290"/>
      <c r="G19" s="290"/>
      <c r="H19" s="290"/>
      <c r="I19" s="44">
        <v>14</v>
      </c>
      <c r="J19" s="46"/>
      <c r="K19" s="46"/>
    </row>
    <row r="20" spans="1:11" ht="12.75">
      <c r="A20" s="289" t="s">
        <v>296</v>
      </c>
      <c r="B20" s="290"/>
      <c r="C20" s="290"/>
      <c r="D20" s="290"/>
      <c r="E20" s="290"/>
      <c r="F20" s="290"/>
      <c r="G20" s="290"/>
      <c r="H20" s="290"/>
      <c r="I20" s="44">
        <v>15</v>
      </c>
      <c r="J20" s="46"/>
      <c r="K20" s="46"/>
    </row>
    <row r="21" spans="1:11" ht="12.75">
      <c r="A21" s="289" t="s">
        <v>297</v>
      </c>
      <c r="B21" s="290"/>
      <c r="C21" s="290"/>
      <c r="D21" s="290"/>
      <c r="E21" s="290"/>
      <c r="F21" s="290"/>
      <c r="G21" s="290"/>
      <c r="H21" s="290"/>
      <c r="I21" s="44">
        <v>16</v>
      </c>
      <c r="J21" s="46">
        <v>1810197</v>
      </c>
      <c r="K21" s="46">
        <v>2901717</v>
      </c>
    </row>
    <row r="22" spans="1:11" ht="12.75">
      <c r="A22" s="291" t="s">
        <v>298</v>
      </c>
      <c r="B22" s="292"/>
      <c r="C22" s="292"/>
      <c r="D22" s="292"/>
      <c r="E22" s="292"/>
      <c r="F22" s="292"/>
      <c r="G22" s="292"/>
      <c r="H22" s="292"/>
      <c r="I22" s="44">
        <v>17</v>
      </c>
      <c r="J22" s="80">
        <f>SUM(J16:J21)</f>
        <v>1810197</v>
      </c>
      <c r="K22" s="80">
        <f>SUM(K16:K21)</f>
        <v>2901717</v>
      </c>
    </row>
    <row r="23" spans="1:11" ht="12.75">
      <c r="A23" s="301"/>
      <c r="B23" s="302"/>
      <c r="C23" s="302"/>
      <c r="D23" s="302"/>
      <c r="E23" s="302"/>
      <c r="F23" s="302"/>
      <c r="G23" s="302"/>
      <c r="H23" s="302"/>
      <c r="I23" s="303"/>
      <c r="J23" s="303"/>
      <c r="K23" s="304"/>
    </row>
    <row r="24" spans="1:11" ht="12.75">
      <c r="A24" s="293" t="s">
        <v>299</v>
      </c>
      <c r="B24" s="294"/>
      <c r="C24" s="294"/>
      <c r="D24" s="294"/>
      <c r="E24" s="294"/>
      <c r="F24" s="294"/>
      <c r="G24" s="294"/>
      <c r="H24" s="294"/>
      <c r="I24" s="47">
        <v>18</v>
      </c>
      <c r="J24" s="45"/>
      <c r="K24" s="45"/>
    </row>
    <row r="25" spans="1:11" ht="12.75">
      <c r="A25" s="295" t="s">
        <v>300</v>
      </c>
      <c r="B25" s="296"/>
      <c r="C25" s="296"/>
      <c r="D25" s="296"/>
      <c r="E25" s="296"/>
      <c r="F25" s="296"/>
      <c r="G25" s="296"/>
      <c r="H25" s="296"/>
      <c r="I25" s="48">
        <v>19</v>
      </c>
      <c r="J25" s="80"/>
      <c r="K25" s="80"/>
    </row>
    <row r="26" spans="1:11" ht="30" customHeight="1">
      <c r="A26" s="297" t="s">
        <v>301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277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312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2018-01-30T07:38:42Z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