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3525" yWindow="1485" windowWidth="17955" windowHeight="10890" activeTab="2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45621" calcOnSave="0"/>
</workbook>
</file>

<file path=xl/calcChain.xml><?xml version="1.0" encoding="utf-8"?>
<calcChain xmlns="http://schemas.openxmlformats.org/spreadsheetml/2006/main">
  <c r="K53" i="20"/>
  <c r="J53"/>
  <c r="K54" i="21" l="1"/>
  <c r="J54"/>
  <c r="K20"/>
  <c r="K13"/>
  <c r="K22" s="1"/>
  <c r="K33"/>
  <c r="K29"/>
  <c r="K34"/>
  <c r="K46"/>
  <c r="K40"/>
  <c r="K48" s="1"/>
  <c r="J20"/>
  <c r="J13"/>
  <c r="J21" s="1"/>
  <c r="J33"/>
  <c r="J34"/>
  <c r="J29"/>
  <c r="J35"/>
  <c r="J46"/>
  <c r="J47"/>
  <c r="J40"/>
  <c r="J48"/>
  <c r="K19" i="20"/>
  <c r="K14"/>
  <c r="K32"/>
  <c r="K28"/>
  <c r="K45"/>
  <c r="K39"/>
  <c r="J19"/>
  <c r="J14"/>
  <c r="J32"/>
  <c r="J28"/>
  <c r="J45"/>
  <c r="J39"/>
  <c r="K72" i="19"/>
  <c r="K79"/>
  <c r="K82"/>
  <c r="K86"/>
  <c r="K90"/>
  <c r="K100"/>
  <c r="J72"/>
  <c r="J79"/>
  <c r="J82"/>
  <c r="J86"/>
  <c r="J90"/>
  <c r="J100"/>
  <c r="K9"/>
  <c r="K16"/>
  <c r="K26"/>
  <c r="K35"/>
  <c r="K41"/>
  <c r="K49"/>
  <c r="K56"/>
  <c r="J9"/>
  <c r="J16"/>
  <c r="J26"/>
  <c r="J35"/>
  <c r="J41"/>
  <c r="J49"/>
  <c r="J56"/>
  <c r="J12" i="18"/>
  <c r="K57"/>
  <c r="K66" s="1"/>
  <c r="J57"/>
  <c r="J66" s="1"/>
  <c r="K7"/>
  <c r="K27"/>
  <c r="K12"/>
  <c r="K16"/>
  <c r="K22"/>
  <c r="K33"/>
  <c r="J7"/>
  <c r="J27"/>
  <c r="J16"/>
  <c r="J22"/>
  <c r="J33"/>
  <c r="J14" i="17"/>
  <c r="K14"/>
  <c r="J21"/>
  <c r="K21"/>
  <c r="K47" i="21"/>
  <c r="K21"/>
  <c r="J22" l="1"/>
  <c r="J50" s="1"/>
  <c r="K35"/>
  <c r="K47" i="20"/>
  <c r="J33"/>
  <c r="K34"/>
  <c r="J21"/>
  <c r="J69" i="19"/>
  <c r="J114" s="1"/>
  <c r="K46" i="20"/>
  <c r="J46"/>
  <c r="J47"/>
  <c r="J34"/>
  <c r="K33"/>
  <c r="J20"/>
  <c r="K21"/>
  <c r="K20"/>
  <c r="J42" i="18"/>
  <c r="K10"/>
  <c r="K43" s="1"/>
  <c r="J10"/>
  <c r="J43" s="1"/>
  <c r="K42"/>
  <c r="K69" i="19"/>
  <c r="K114" s="1"/>
  <c r="K40"/>
  <c r="J40"/>
  <c r="J8"/>
  <c r="K8"/>
  <c r="K49" i="21"/>
  <c r="K50"/>
  <c r="J49"/>
  <c r="K49" i="20" l="1"/>
  <c r="J48"/>
  <c r="K48"/>
  <c r="J49"/>
  <c r="K45" i="18"/>
  <c r="J46"/>
  <c r="K46"/>
  <c r="J44"/>
  <c r="J48" s="1"/>
  <c r="J45"/>
  <c r="K44"/>
  <c r="K48" s="1"/>
  <c r="K66" i="19"/>
  <c r="J66"/>
  <c r="K50" i="18" l="1"/>
  <c r="K56"/>
  <c r="K67" s="1"/>
  <c r="J49"/>
  <c r="J56"/>
  <c r="J67" s="1"/>
  <c r="J50"/>
  <c r="K49"/>
</calcChain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<sst xmlns="http://schemas.openxmlformats.org/spreadsheetml/2006/main" count="396" uniqueCount="346">
  <si>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</si>
  <si>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</si>
  <si>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</si>
  <si>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</si>
  <si>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</si>
  <si>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</si>
  <si>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</si>
  <si>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</si>
  <si>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</si>
  <si>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</si>
  <si>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</si>
  <si>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</si>
  <si>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</si>
  <si>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</si>
  <si>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</si>
  <si>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</si>
  <si>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</si>
  <si>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</si>
  <si>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</si>
  <si>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</si>
  <si>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</si>
  <si>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</si>
  <si>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</si>
  <si>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</si>
  <si>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</si>
  <si>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</si>
  <si>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</si>
  <si>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</si>
  <si>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</si>
  <si>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</si>
  <si>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</si>
  <si>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</si>
  <si>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</si>
  <si>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</si>
  <si>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</si>
  <si>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</si>
  <si>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</si>
  <si>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</si>
  <si>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</si>
  <si>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</si>
  <si>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</si>
  <si>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</si>
  <si>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</si>
  <si>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</si>
  <si>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</si>
  <si>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</si>
  <si>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</si>
  <si>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</si>
  <si>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</si>
  <si>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</si>
  <si>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</si>
  <si>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</si>
  <si>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</si>
  <si>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</si>
  <si>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</si>
  <si>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</si>
  <si>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</si>
  <si>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</si>
  <si>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</si>
  <si>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</si>
  <si>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</si>
  <si>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</si>
  <si>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</si>
  <si>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</si>
  <si>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</si>
  <si>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</si>
  <si>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</si>
  <si>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</si>
  <si>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</si>
  <si>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</si>
  <si>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</si>
  <si>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</si>
  <si>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</si>
  <si>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</si>
  <si>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</si>
  <si>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</si>
  <si>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</si>
  <si>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</si>
  <si>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</si>
  <si>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</si>
  <si>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</si>
  <si>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</si>
  <si>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</si>
  <si>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</si>
  <si>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</si>
  <si>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</si>
  <si>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</si>
  <si>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</si>
  <si>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</si>
  <si>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</si>
  <si>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</si>
  <si>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</si>
  <si>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</si>
  <si>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</si>
  <si>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</si>
  <si>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</si>
  <si>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</si>
  <si>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</si>
  <si>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</si>
  <si>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</si>
  <si>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</si>
  <si>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</si>
  <si>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</si>
  <si>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</si>
  <si>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</si>
  <si>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</si>
  <si>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</si>
  <si>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</si>
  <si>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</si>
  <si>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</si>
  <si>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</si>
  <si>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</si>
  <si>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</si>
  <si>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</si>
  <si>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</si>
  <si>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</si>
  <si>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</si>
  <si>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</si>
  <si>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</si>
  <si>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</si>
  <si>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</si>
  <si>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</si>
  <si>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</si>
  <si>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</si>
  <si>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</si>
  <si>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</si>
  <si>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</si>
  <si>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</si>
  <si>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</si>
  <si>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</si>
  <si>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</si>
  <si>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</si>
  <si>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</si>
  <si>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</si>
  <si>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</si>
  <si>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</si>
  <si>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</si>
  <si>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</si>
  <si>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</si>
  <si>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</si>
  <si>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</si>
  <si>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</si>
  <si>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</si>
  <si>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</si>
  <si>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</si>
  <si>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</si>
  <si>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</si>
  <si>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</si>
  <si>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</si>
  <si>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</si>
  <si>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</si>
  <si>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</si>
  <si>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</si>
  <si>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</si>
  <si>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</si>
  <si>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</si>
  <si>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</si>
  <si>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</si>
  <si>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</si>
  <si>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</si>
  <si>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</si>
  <si>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</si>
  <si>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</si>
  <si>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</si>
  <si>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</si>
  <si>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</si>
  <si>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</si>
  <si>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</si>
  <si>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</si>
  <si>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</si>
  <si>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</si>
  <si>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</si>
  <si>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</si>
  <si>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</si>
  <si>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</si>
  <si>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</si>
  <si>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</si>
  <si>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</si>
  <si>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</si>
  <si>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</si>
  <si>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</si>
  <si>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</si>
  <si>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</si>
  <si>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</si>
  <si>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</si>
  <si>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</si>
  <si>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</si>
  <si>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</si>
  <si>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</si>
  <si>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</si>
  <si>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</si>
  <si>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</si>
  <si>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</si>
  <si>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</si>
  <si>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</si>
  <si>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</si>
  <si>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</si>
  <si>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</si>
  <si>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</si>
  <si>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</si>
  <si>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</si>
  <si>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</si>
  <si>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</si>
  <si>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</si>
  <si>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</si>
  <si>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</si>
  <si>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</si>
  <si>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</si>
  <si>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</si>
  <si>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</si>
  <si>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</si>
  <si>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</si>
  <si>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</si>
  <si>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</si>
  <si>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</si>
  <si>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</si>
  <si>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</si>
  <si>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</si>
  <si>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</si>
  <si>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</si>
  <si>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</si>
  <si>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</si>
  <si>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</si>
  <si>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</si>
  <si>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</si>
  <si>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</si>
  <si>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</si>
  <si>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</si>
  <si>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</si>
  <si>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</si>
  <si>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</si>
  <si>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</si>
  <si>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</si>
  <si>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</si>
  <si>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</si>
  <si>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</si>
  <si>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</si>
  <si>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</si>
  <si>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</si>
  <si>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</si>
  <si>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</si>
  <si>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</si>
  <si>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</si>
  <si>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</si>
  <si>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</si>
  <si>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</si>
  <si>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</si>
  <si>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</si>
  <si>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</si>
  <si>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</si>
  <si>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</si>
  <si>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</si>
  <si>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</si>
  <si>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</si>
  <si>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</si>
  <si>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</si>
  <si>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</si>
  <si>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</si>
  <si>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</si>
  <si>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</si>
  <si>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</si>
  <si>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</si>
  <si>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</si>
  <si>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</si>
  <si>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</si>
  <si>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</si>
  <si>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</si>
  <si>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</si>
  <si>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</si>
  <si>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</si>
  <si>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</si>
  <si>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</si>
  <si>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</si>
  <si>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</si>
  <si>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</si>
  <si>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</si>
  <si>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</si>
  <si>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</si>
  <si>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</si>
  <si>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</si>
  <si>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</si>
  <si>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</si>
  <si>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</si>
  <si>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</si>
  <si>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</si>
  <si>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</si>
  <si>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</si>
  <si>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</si>
  <si>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</si>
  <si>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</si>
  <si>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</si>
  <si>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</si>
  <si>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</si>
  <si>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</si>
  <si>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</si>
  <si>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</si>
  <si>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</si>
  <si>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</si>
  <si>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</si>
  <si>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</si>
  <si>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</si>
  <si>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</si>
  <si>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</si>
  <si>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</si>
  <si>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</si>
  <si>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</si>
  <si>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</si>
  <si>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</si>
  <si>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</si>
  <si>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</si>
  <si>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</si>
  <si>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</si>
  <si>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</si>
  <si>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</si>
  <si>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</si>
  <si>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</si>
  <si>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</si>
  <si>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</si>
  <si>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</si>
  <si>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</si>
  <si>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</si>
  <si>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</si>
  <si>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3635112</t>
  </si>
  <si>
    <t>05002378</t>
  </si>
  <si>
    <t>58828286397</t>
  </si>
  <si>
    <t>ĐURO ĐAKOVIĆ HOLDING d.d.</t>
  </si>
  <si>
    <t>SLAVONSKI BROD</t>
  </si>
  <si>
    <t>Dr. M. Budaka 1</t>
  </si>
  <si>
    <t>uprava@duro-dakovic.com</t>
  </si>
  <si>
    <t>www.duro-dakovic.com</t>
  </si>
  <si>
    <t>BRODSKO POSAVSKA</t>
  </si>
  <si>
    <t>7010</t>
  </si>
  <si>
    <t>NE</t>
  </si>
  <si>
    <t>035-446-256</t>
  </si>
  <si>
    <t>035-444-108</t>
  </si>
  <si>
    <t>Obveznik: ĐURO ĐAKOVIĆ HOLDING d.d. SLAVONSKI BROD</t>
  </si>
  <si>
    <t>ĐURO ĐAKOVIĆ HOLDING d.d SLAVONSKI BROD</t>
  </si>
  <si>
    <t>1.1.2012.</t>
  </si>
  <si>
    <t>31.12.2012.</t>
  </si>
  <si>
    <t>stanje na dan  31.12.2012.</t>
  </si>
  <si>
    <t>u razdoblju 01.01.2012. do 31.12.2012.</t>
  </si>
  <si>
    <t>u razdoblju 01.01. do 31.12.2012.</t>
  </si>
  <si>
    <t>Slaven Posavac</t>
  </si>
  <si>
    <t>Vladimir Kovačević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</si>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</sst>
</file>

<file path=xl/styles.xml><?xml version="1.0" encoding="utf-8"?>
<styleSheet xmlns="http://schemas.openxmlformats.org/spreadsheetml/2006/main">
  <numFmts count="1">
    <numFmt numFmtId="164" formatCode="000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28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" fillId="0" borderId="0" xfId="0" applyFont="1"/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5" fillId="0" borderId="7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18" xfId="3" applyFont="1" applyBorder="1" applyAlignment="1">
      <alignment horizontal="left" vertical="center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8" xfId="3" applyFont="1" applyBorder="1" applyAlignment="1" applyProtection="1">
      <protection locked="0" hidden="1"/>
    </xf>
    <xf numFmtId="0" fontId="7" fillId="0" borderId="16" xfId="3" applyFont="1" applyBorder="1" applyAlignment="1">
      <alignment horizontal="left"/>
    </xf>
    <xf numFmtId="0" fontId="7" fillId="0" borderId="18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16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vertical="center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5">
    <cellStyle name="Hiperveza" xfId="1" builtinId="8"/>
    <cellStyle name="Normal_TFI-KI" xfId="2"/>
    <cellStyle name="Normal_TFI-POD" xfId="3"/>
    <cellStyle name="Obično" xfId="0" builtinId="0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duro-dakovic.com" TargetMode="External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topLeftCell="A22" zoomScale="110" zoomScaleNormal="100" zoomScaleSheetLayoutView="100" workbookViewId="0">
      <selection activeCell="N39" sqref="N39"/>
    </sheetView>
  </sheetViews>
  <sheetFormatPr defaultColWidth="9.140625"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38" t="s">
        <v>254</v>
      </c>
      <c r="B1" s="138"/>
      <c r="C1" s="138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68" t="s">
        <v>255</v>
      </c>
      <c r="B2" s="168"/>
      <c r="C2" s="168"/>
      <c r="D2" s="169"/>
      <c r="E2" s="24" t="s">
        <v>337</v>
      </c>
      <c r="F2" s="25"/>
      <c r="G2" s="26" t="s">
        <v>256</v>
      </c>
      <c r="H2" s="24" t="s">
        <v>338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0" t="s">
        <v>257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27" t="s">
        <v>258</v>
      </c>
      <c r="B6" s="128"/>
      <c r="C6" s="139" t="s">
        <v>322</v>
      </c>
      <c r="D6" s="140"/>
      <c r="E6" s="171"/>
      <c r="F6" s="171"/>
      <c r="G6" s="171"/>
      <c r="H6" s="171"/>
      <c r="I6" s="39"/>
      <c r="J6" s="22"/>
      <c r="K6" s="22"/>
      <c r="L6" s="22"/>
    </row>
    <row r="7" spans="1:12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>
      <c r="A8" s="172" t="s">
        <v>259</v>
      </c>
      <c r="B8" s="173"/>
      <c r="C8" s="139" t="s">
        <v>323</v>
      </c>
      <c r="D8" s="140"/>
      <c r="E8" s="171"/>
      <c r="F8" s="171"/>
      <c r="G8" s="171"/>
      <c r="H8" s="171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65" t="s">
        <v>260</v>
      </c>
      <c r="B10" s="166"/>
      <c r="C10" s="139" t="s">
        <v>324</v>
      </c>
      <c r="D10" s="140"/>
      <c r="E10" s="31"/>
      <c r="F10" s="31"/>
      <c r="G10" s="31"/>
      <c r="H10" s="31"/>
      <c r="I10" s="31"/>
      <c r="J10" s="22"/>
      <c r="K10" s="22"/>
      <c r="L10" s="22"/>
    </row>
    <row r="11" spans="1:12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27" t="s">
        <v>261</v>
      </c>
      <c r="B12" s="128"/>
      <c r="C12" s="141" t="s">
        <v>325</v>
      </c>
      <c r="D12" s="164"/>
      <c r="E12" s="164"/>
      <c r="F12" s="164"/>
      <c r="G12" s="164"/>
      <c r="H12" s="164"/>
      <c r="I12" s="130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27" t="s">
        <v>262</v>
      </c>
      <c r="B14" s="128"/>
      <c r="C14" s="174">
        <v>35000</v>
      </c>
      <c r="D14" s="175"/>
      <c r="E14" s="31"/>
      <c r="F14" s="141" t="s">
        <v>326</v>
      </c>
      <c r="G14" s="164"/>
      <c r="H14" s="164"/>
      <c r="I14" s="130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27" t="s">
        <v>263</v>
      </c>
      <c r="B16" s="128"/>
      <c r="C16" s="141" t="s">
        <v>327</v>
      </c>
      <c r="D16" s="164"/>
      <c r="E16" s="164"/>
      <c r="F16" s="164"/>
      <c r="G16" s="164"/>
      <c r="H16" s="164"/>
      <c r="I16" s="130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27" t="s">
        <v>264</v>
      </c>
      <c r="B18" s="128"/>
      <c r="C18" s="152" t="s">
        <v>328</v>
      </c>
      <c r="D18" s="153"/>
      <c r="E18" s="153"/>
      <c r="F18" s="153"/>
      <c r="G18" s="153"/>
      <c r="H18" s="153"/>
      <c r="I18" s="154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27" t="s">
        <v>265</v>
      </c>
      <c r="B20" s="128"/>
      <c r="C20" s="152" t="s">
        <v>329</v>
      </c>
      <c r="D20" s="153"/>
      <c r="E20" s="153"/>
      <c r="F20" s="153"/>
      <c r="G20" s="153"/>
      <c r="H20" s="153"/>
      <c r="I20" s="154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27" t="s">
        <v>266</v>
      </c>
      <c r="B22" s="128"/>
      <c r="C22" s="44">
        <v>396</v>
      </c>
      <c r="D22" s="141" t="s">
        <v>326</v>
      </c>
      <c r="E22" s="155"/>
      <c r="F22" s="156"/>
      <c r="G22" s="157"/>
      <c r="H22" s="158"/>
      <c r="I22" s="46"/>
      <c r="J22" s="22"/>
      <c r="K22" s="22"/>
      <c r="L22" s="22"/>
    </row>
    <row r="23" spans="1:1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>
      <c r="A24" s="127" t="s">
        <v>267</v>
      </c>
      <c r="B24" s="128"/>
      <c r="C24" s="44">
        <v>12</v>
      </c>
      <c r="D24" s="141" t="s">
        <v>330</v>
      </c>
      <c r="E24" s="155"/>
      <c r="F24" s="155"/>
      <c r="G24" s="156"/>
      <c r="H24" s="38" t="s">
        <v>268</v>
      </c>
      <c r="I24" s="48">
        <v>106</v>
      </c>
      <c r="J24" s="22"/>
      <c r="K24" s="22"/>
      <c r="L24" s="22"/>
    </row>
    <row r="25" spans="1:12">
      <c r="A25" s="40"/>
      <c r="B25" s="40"/>
      <c r="C25" s="31"/>
      <c r="D25" s="47"/>
      <c r="E25" s="47"/>
      <c r="F25" s="47"/>
      <c r="G25" s="40"/>
      <c r="H25" s="40" t="s">
        <v>269</v>
      </c>
      <c r="I25" s="43"/>
      <c r="J25" s="22"/>
      <c r="K25" s="22"/>
      <c r="L25" s="22"/>
    </row>
    <row r="26" spans="1:12">
      <c r="A26" s="127" t="s">
        <v>270</v>
      </c>
      <c r="B26" s="128"/>
      <c r="C26" s="49" t="s">
        <v>332</v>
      </c>
      <c r="D26" s="50"/>
      <c r="E26" s="22"/>
      <c r="F26" s="51"/>
      <c r="G26" s="127" t="s">
        <v>271</v>
      </c>
      <c r="H26" s="128"/>
      <c r="I26" s="52" t="s">
        <v>331</v>
      </c>
      <c r="J26" s="22"/>
      <c r="K26" s="22"/>
      <c r="L26" s="22"/>
    </row>
    <row r="27" spans="1:1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>
      <c r="A28" s="159" t="s">
        <v>272</v>
      </c>
      <c r="B28" s="160"/>
      <c r="C28" s="161"/>
      <c r="D28" s="161"/>
      <c r="E28" s="162" t="s">
        <v>273</v>
      </c>
      <c r="F28" s="163"/>
      <c r="G28" s="163"/>
      <c r="H28" s="149" t="s">
        <v>274</v>
      </c>
      <c r="I28" s="149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>
      <c r="A30" s="148"/>
      <c r="B30" s="142"/>
      <c r="C30" s="142"/>
      <c r="D30" s="143"/>
      <c r="E30" s="148"/>
      <c r="F30" s="142"/>
      <c r="G30" s="142"/>
      <c r="H30" s="139"/>
      <c r="I30" s="140"/>
      <c r="J30" s="22"/>
      <c r="K30" s="22"/>
      <c r="L30" s="22"/>
    </row>
    <row r="31" spans="1:12">
      <c r="A31" s="45"/>
      <c r="B31" s="45"/>
      <c r="C31" s="43"/>
      <c r="D31" s="150"/>
      <c r="E31" s="150"/>
      <c r="F31" s="150"/>
      <c r="G31" s="151"/>
      <c r="H31" s="31"/>
      <c r="I31" s="57"/>
      <c r="J31" s="22"/>
      <c r="K31" s="22"/>
      <c r="L31" s="22"/>
    </row>
    <row r="32" spans="1:12">
      <c r="A32" s="148"/>
      <c r="B32" s="142"/>
      <c r="C32" s="142"/>
      <c r="D32" s="143"/>
      <c r="E32" s="148"/>
      <c r="F32" s="142"/>
      <c r="G32" s="142"/>
      <c r="H32" s="139"/>
      <c r="I32" s="140"/>
      <c r="J32" s="22"/>
      <c r="K32" s="22"/>
      <c r="L32" s="22"/>
    </row>
    <row r="33" spans="1:1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>
      <c r="A34" s="148"/>
      <c r="B34" s="142"/>
      <c r="C34" s="142"/>
      <c r="D34" s="143"/>
      <c r="E34" s="148"/>
      <c r="F34" s="142"/>
      <c r="G34" s="142"/>
      <c r="H34" s="139"/>
      <c r="I34" s="140"/>
      <c r="J34" s="22"/>
      <c r="K34" s="22"/>
      <c r="L34" s="22"/>
    </row>
    <row r="35" spans="1:1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>
      <c r="A36" s="148"/>
      <c r="B36" s="142"/>
      <c r="C36" s="142"/>
      <c r="D36" s="143"/>
      <c r="E36" s="148"/>
      <c r="F36" s="142"/>
      <c r="G36" s="142"/>
      <c r="H36" s="139"/>
      <c r="I36" s="140"/>
      <c r="J36" s="22"/>
      <c r="K36" s="22"/>
      <c r="L36" s="22"/>
    </row>
    <row r="37" spans="1:12">
      <c r="A37" s="59"/>
      <c r="B37" s="59"/>
      <c r="C37" s="144"/>
      <c r="D37" s="145"/>
      <c r="E37" s="31"/>
      <c r="F37" s="144"/>
      <c r="G37" s="145"/>
      <c r="H37" s="31"/>
      <c r="I37" s="31"/>
      <c r="J37" s="22"/>
      <c r="K37" s="22"/>
      <c r="L37" s="22"/>
    </row>
    <row r="38" spans="1:12">
      <c r="A38" s="148"/>
      <c r="B38" s="142"/>
      <c r="C38" s="142"/>
      <c r="D38" s="143"/>
      <c r="E38" s="148"/>
      <c r="F38" s="142"/>
      <c r="G38" s="142"/>
      <c r="H38" s="139"/>
      <c r="I38" s="140"/>
      <c r="J38" s="22"/>
      <c r="K38" s="22"/>
      <c r="L38" s="22"/>
    </row>
    <row r="39" spans="1:1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>
      <c r="A40" s="148"/>
      <c r="B40" s="142"/>
      <c r="C40" s="142"/>
      <c r="D40" s="143"/>
      <c r="E40" s="148"/>
      <c r="F40" s="142"/>
      <c r="G40" s="142"/>
      <c r="H40" s="139"/>
      <c r="I40" s="140"/>
      <c r="J40" s="22"/>
      <c r="K40" s="22"/>
      <c r="L40" s="22"/>
    </row>
    <row r="41" spans="1:1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>
      <c r="A44" s="122" t="s">
        <v>275</v>
      </c>
      <c r="B44" s="123"/>
      <c r="C44" s="139"/>
      <c r="D44" s="140"/>
      <c r="E44" s="32"/>
      <c r="F44" s="141"/>
      <c r="G44" s="142"/>
      <c r="H44" s="142"/>
      <c r="I44" s="143"/>
      <c r="J44" s="22"/>
      <c r="K44" s="22"/>
      <c r="L44" s="22"/>
    </row>
    <row r="45" spans="1:12">
      <c r="A45" s="59"/>
      <c r="B45" s="59"/>
      <c r="C45" s="144"/>
      <c r="D45" s="145"/>
      <c r="E45" s="31"/>
      <c r="F45" s="144"/>
      <c r="G45" s="146"/>
      <c r="H45" s="67"/>
      <c r="I45" s="67"/>
      <c r="J45" s="22"/>
      <c r="K45" s="22"/>
      <c r="L45" s="22"/>
    </row>
    <row r="46" spans="1:12">
      <c r="A46" s="122" t="s">
        <v>276</v>
      </c>
      <c r="B46" s="123"/>
      <c r="C46" s="141" t="s">
        <v>342</v>
      </c>
      <c r="D46" s="147"/>
      <c r="E46" s="147"/>
      <c r="F46" s="147"/>
      <c r="G46" s="147"/>
      <c r="H46" s="147"/>
      <c r="I46" s="147"/>
      <c r="J46" s="22"/>
      <c r="K46" s="22"/>
      <c r="L46" s="22"/>
    </row>
    <row r="47" spans="1:12">
      <c r="A47" s="40"/>
      <c r="B47" s="40"/>
      <c r="C47" s="68" t="s">
        <v>277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>
      <c r="A48" s="122" t="s">
        <v>278</v>
      </c>
      <c r="B48" s="123"/>
      <c r="C48" s="129" t="s">
        <v>333</v>
      </c>
      <c r="D48" s="125"/>
      <c r="E48" s="126"/>
      <c r="F48" s="32"/>
      <c r="G48" s="38" t="s">
        <v>279</v>
      </c>
      <c r="H48" s="129" t="s">
        <v>334</v>
      </c>
      <c r="I48" s="126"/>
      <c r="J48" s="22"/>
      <c r="K48" s="22"/>
      <c r="L48" s="22"/>
    </row>
    <row r="49" spans="1:1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>
      <c r="A50" s="122" t="s">
        <v>264</v>
      </c>
      <c r="B50" s="123"/>
      <c r="C50" s="124" t="s">
        <v>328</v>
      </c>
      <c r="D50" s="125"/>
      <c r="E50" s="125"/>
      <c r="F50" s="125"/>
      <c r="G50" s="125"/>
      <c r="H50" s="125"/>
      <c r="I50" s="126"/>
      <c r="J50" s="22"/>
      <c r="K50" s="22"/>
      <c r="L50" s="22"/>
    </row>
    <row r="51" spans="1:1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>
      <c r="A52" s="127" t="s">
        <v>280</v>
      </c>
      <c r="B52" s="128"/>
      <c r="C52" s="129" t="s">
        <v>343</v>
      </c>
      <c r="D52" s="125"/>
      <c r="E52" s="125"/>
      <c r="F52" s="125"/>
      <c r="G52" s="125"/>
      <c r="H52" s="125"/>
      <c r="I52" s="130"/>
      <c r="J52" s="22"/>
      <c r="K52" s="22"/>
      <c r="L52" s="22"/>
    </row>
    <row r="53" spans="1:12">
      <c r="A53" s="69"/>
      <c r="B53" s="69"/>
      <c r="C53" s="133" t="s">
        <v>281</v>
      </c>
      <c r="D53" s="133"/>
      <c r="E53" s="133"/>
      <c r="F53" s="133"/>
      <c r="G53" s="133"/>
      <c r="H53" s="133"/>
      <c r="I53" s="71"/>
      <c r="J53" s="22"/>
      <c r="K53" s="22"/>
      <c r="L53" s="22"/>
    </row>
    <row r="54" spans="1:1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>
      <c r="A55" s="69"/>
      <c r="B55" s="131" t="s">
        <v>282</v>
      </c>
      <c r="C55" s="132"/>
      <c r="D55" s="132"/>
      <c r="E55" s="132"/>
      <c r="F55" s="113"/>
      <c r="G55" s="113"/>
      <c r="H55" s="114"/>
      <c r="I55" s="114"/>
      <c r="J55" s="22"/>
      <c r="K55" s="22"/>
      <c r="L55" s="22"/>
    </row>
    <row r="56" spans="1:12">
      <c r="A56" s="69"/>
      <c r="B56" s="115" t="s">
        <v>321</v>
      </c>
      <c r="C56" s="116"/>
      <c r="D56" s="116"/>
      <c r="E56" s="116"/>
      <c r="F56" s="116"/>
      <c r="G56" s="116"/>
      <c r="H56" s="137" t="s">
        <v>315</v>
      </c>
      <c r="I56" s="137"/>
      <c r="J56" s="22"/>
      <c r="K56" s="22"/>
      <c r="L56" s="22"/>
    </row>
    <row r="57" spans="1:12">
      <c r="A57" s="69"/>
      <c r="B57" s="115" t="s">
        <v>316</v>
      </c>
      <c r="C57" s="116"/>
      <c r="D57" s="116"/>
      <c r="E57" s="116"/>
      <c r="F57" s="116"/>
      <c r="G57" s="116"/>
      <c r="H57" s="137"/>
      <c r="I57" s="137"/>
      <c r="J57" s="22"/>
      <c r="K57" s="22"/>
      <c r="L57" s="22"/>
    </row>
    <row r="58" spans="1:12">
      <c r="A58" s="69"/>
      <c r="B58" s="115" t="s">
        <v>317</v>
      </c>
      <c r="C58" s="116"/>
      <c r="D58" s="116"/>
      <c r="E58" s="116"/>
      <c r="F58" s="116"/>
      <c r="G58" s="116"/>
      <c r="H58" s="137"/>
      <c r="I58" s="137"/>
      <c r="J58" s="22"/>
      <c r="K58" s="22"/>
      <c r="L58" s="22"/>
    </row>
    <row r="59" spans="1:12">
      <c r="A59" s="69"/>
      <c r="B59" s="115" t="s">
        <v>318</v>
      </c>
      <c r="C59" s="117"/>
      <c r="D59" s="117"/>
      <c r="E59" s="117"/>
      <c r="F59" s="117"/>
      <c r="G59" s="117"/>
      <c r="H59" s="137"/>
      <c r="I59" s="137"/>
      <c r="J59" s="22"/>
      <c r="K59" s="22"/>
      <c r="L59" s="22"/>
    </row>
    <row r="60" spans="1:12">
      <c r="A60" s="69"/>
      <c r="B60" s="115" t="s">
        <v>319</v>
      </c>
      <c r="C60" s="117"/>
      <c r="D60" s="117"/>
      <c r="E60" s="117"/>
      <c r="F60" s="117"/>
      <c r="G60" s="117"/>
      <c r="H60" s="137"/>
      <c r="I60" s="137"/>
      <c r="J60" s="22"/>
      <c r="K60" s="22"/>
      <c r="L60" s="22"/>
    </row>
    <row r="61" spans="1:1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283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>
      <c r="A63" s="32"/>
      <c r="B63" s="32"/>
      <c r="C63" s="32"/>
      <c r="D63" s="32"/>
      <c r="E63" s="69" t="s">
        <v>284</v>
      </c>
      <c r="F63" s="22"/>
      <c r="G63" s="134" t="s">
        <v>285</v>
      </c>
      <c r="H63" s="135"/>
      <c r="I63" s="136"/>
      <c r="J63" s="22"/>
      <c r="K63" s="22"/>
      <c r="L63" s="22"/>
    </row>
    <row r="64" spans="1:12">
      <c r="A64" s="75"/>
      <c r="B64" s="75"/>
      <c r="C64" s="37"/>
      <c r="D64" s="37"/>
      <c r="E64" s="37"/>
      <c r="F64" s="37"/>
      <c r="G64" s="120"/>
      <c r="H64" s="121"/>
      <c r="I64" s="37"/>
      <c r="J64" s="22"/>
      <c r="K64" s="22"/>
      <c r="L64" s="22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22"/>
  <sheetViews>
    <sheetView view="pageBreakPreview" topLeftCell="A55" zoomScale="110" zoomScaleNormal="100" workbookViewId="0">
      <selection activeCell="P58" sqref="P58"/>
    </sheetView>
  </sheetViews>
  <sheetFormatPr defaultRowHeight="12.75"/>
  <cols>
    <col min="10" max="11" width="9.85546875" bestFit="1" customWidth="1"/>
  </cols>
  <sheetData>
    <row r="1" spans="1:11">
      <c r="A1" s="176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>
      <c r="A2" s="180" t="s">
        <v>339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>
      <c r="A3" s="185" t="s">
        <v>335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34.5" thickBot="1">
      <c r="A4" s="188" t="s">
        <v>61</v>
      </c>
      <c r="B4" s="189"/>
      <c r="C4" s="189"/>
      <c r="D4" s="189"/>
      <c r="E4" s="189"/>
      <c r="F4" s="189"/>
      <c r="G4" s="189"/>
      <c r="H4" s="190"/>
      <c r="I4" s="77" t="s">
        <v>286</v>
      </c>
      <c r="J4" s="78" t="s">
        <v>115</v>
      </c>
      <c r="K4" s="79" t="s">
        <v>116</v>
      </c>
    </row>
    <row r="5" spans="1:11">
      <c r="A5" s="191">
        <v>1</v>
      </c>
      <c r="B5" s="191"/>
      <c r="C5" s="191"/>
      <c r="D5" s="191"/>
      <c r="E5" s="191"/>
      <c r="F5" s="191"/>
      <c r="G5" s="191"/>
      <c r="H5" s="191"/>
      <c r="I5" s="81">
        <v>2</v>
      </c>
      <c r="J5" s="80">
        <v>3</v>
      </c>
      <c r="K5" s="80">
        <v>4</v>
      </c>
    </row>
    <row r="6" spans="1:1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>
      <c r="A7" s="195" t="s">
        <v>62</v>
      </c>
      <c r="B7" s="196"/>
      <c r="C7" s="196"/>
      <c r="D7" s="196"/>
      <c r="E7" s="196"/>
      <c r="F7" s="196"/>
      <c r="G7" s="196"/>
      <c r="H7" s="197"/>
      <c r="I7" s="6">
        <v>1</v>
      </c>
      <c r="J7" s="11"/>
      <c r="K7" s="11"/>
    </row>
    <row r="8" spans="1:11">
      <c r="A8" s="198" t="s">
        <v>13</v>
      </c>
      <c r="B8" s="199"/>
      <c r="C8" s="199"/>
      <c r="D8" s="199"/>
      <c r="E8" s="199"/>
      <c r="F8" s="199"/>
      <c r="G8" s="199"/>
      <c r="H8" s="200"/>
      <c r="I8" s="4">
        <v>2</v>
      </c>
      <c r="J8" s="12">
        <f>J9+J16+J26+J35+J39</f>
        <v>173968688</v>
      </c>
      <c r="K8" s="12">
        <f>K9+K16+K26+K35+K39</f>
        <v>177862521</v>
      </c>
    </row>
    <row r="9" spans="1:11">
      <c r="A9" s="182" t="s">
        <v>212</v>
      </c>
      <c r="B9" s="183"/>
      <c r="C9" s="183"/>
      <c r="D9" s="183"/>
      <c r="E9" s="183"/>
      <c r="F9" s="183"/>
      <c r="G9" s="183"/>
      <c r="H9" s="184"/>
      <c r="I9" s="4">
        <v>3</v>
      </c>
      <c r="J9" s="12">
        <f>SUM(J10:J15)</f>
        <v>0</v>
      </c>
      <c r="K9" s="12">
        <f>SUM(K10:K15)</f>
        <v>0</v>
      </c>
    </row>
    <row r="10" spans="1:11">
      <c r="A10" s="182" t="s">
        <v>117</v>
      </c>
      <c r="B10" s="183"/>
      <c r="C10" s="183"/>
      <c r="D10" s="183"/>
      <c r="E10" s="183"/>
      <c r="F10" s="183"/>
      <c r="G10" s="183"/>
      <c r="H10" s="184"/>
      <c r="I10" s="4">
        <v>4</v>
      </c>
      <c r="J10" s="13"/>
      <c r="K10" s="13"/>
    </row>
    <row r="11" spans="1:11">
      <c r="A11" s="182" t="s">
        <v>14</v>
      </c>
      <c r="B11" s="183"/>
      <c r="C11" s="183"/>
      <c r="D11" s="183"/>
      <c r="E11" s="183"/>
      <c r="F11" s="183"/>
      <c r="G11" s="183"/>
      <c r="H11" s="184"/>
      <c r="I11" s="4">
        <v>5</v>
      </c>
      <c r="J11" s="13"/>
      <c r="K11" s="13"/>
    </row>
    <row r="12" spans="1:11">
      <c r="A12" s="182" t="s">
        <v>118</v>
      </c>
      <c r="B12" s="183"/>
      <c r="C12" s="183"/>
      <c r="D12" s="183"/>
      <c r="E12" s="183"/>
      <c r="F12" s="183"/>
      <c r="G12" s="183"/>
      <c r="H12" s="184"/>
      <c r="I12" s="4">
        <v>6</v>
      </c>
      <c r="J12" s="13"/>
      <c r="K12" s="13"/>
    </row>
    <row r="13" spans="1:11">
      <c r="A13" s="182" t="s">
        <v>215</v>
      </c>
      <c r="B13" s="183"/>
      <c r="C13" s="183"/>
      <c r="D13" s="183"/>
      <c r="E13" s="183"/>
      <c r="F13" s="183"/>
      <c r="G13" s="183"/>
      <c r="H13" s="184"/>
      <c r="I13" s="4">
        <v>7</v>
      </c>
      <c r="J13" s="13"/>
      <c r="K13" s="13"/>
    </row>
    <row r="14" spans="1:11">
      <c r="A14" s="182" t="s">
        <v>216</v>
      </c>
      <c r="B14" s="183"/>
      <c r="C14" s="183"/>
      <c r="D14" s="183"/>
      <c r="E14" s="183"/>
      <c r="F14" s="183"/>
      <c r="G14" s="183"/>
      <c r="H14" s="184"/>
      <c r="I14" s="4">
        <v>8</v>
      </c>
      <c r="J14" s="13"/>
      <c r="K14" s="13"/>
    </row>
    <row r="15" spans="1:11">
      <c r="A15" s="182" t="s">
        <v>217</v>
      </c>
      <c r="B15" s="183"/>
      <c r="C15" s="183"/>
      <c r="D15" s="183"/>
      <c r="E15" s="183"/>
      <c r="F15" s="183"/>
      <c r="G15" s="183"/>
      <c r="H15" s="184"/>
      <c r="I15" s="4">
        <v>9</v>
      </c>
      <c r="J15" s="13"/>
      <c r="K15" s="13"/>
    </row>
    <row r="16" spans="1:11">
      <c r="A16" s="182" t="s">
        <v>213</v>
      </c>
      <c r="B16" s="183"/>
      <c r="C16" s="183"/>
      <c r="D16" s="183"/>
      <c r="E16" s="183"/>
      <c r="F16" s="183"/>
      <c r="G16" s="183"/>
      <c r="H16" s="184"/>
      <c r="I16" s="4">
        <v>10</v>
      </c>
      <c r="J16" s="12">
        <f>SUM(J17:J25)</f>
        <v>35758472</v>
      </c>
      <c r="K16" s="12">
        <f>SUM(K17:K25)</f>
        <v>37986235</v>
      </c>
    </row>
    <row r="17" spans="1:11">
      <c r="A17" s="182" t="s">
        <v>218</v>
      </c>
      <c r="B17" s="183"/>
      <c r="C17" s="183"/>
      <c r="D17" s="183"/>
      <c r="E17" s="183"/>
      <c r="F17" s="183"/>
      <c r="G17" s="183"/>
      <c r="H17" s="184"/>
      <c r="I17" s="4">
        <v>11</v>
      </c>
      <c r="J17" s="13">
        <v>6494416</v>
      </c>
      <c r="K17" s="13">
        <v>7222186</v>
      </c>
    </row>
    <row r="18" spans="1:11">
      <c r="A18" s="182" t="s">
        <v>253</v>
      </c>
      <c r="B18" s="183"/>
      <c r="C18" s="183"/>
      <c r="D18" s="183"/>
      <c r="E18" s="183"/>
      <c r="F18" s="183"/>
      <c r="G18" s="183"/>
      <c r="H18" s="184"/>
      <c r="I18" s="4">
        <v>12</v>
      </c>
      <c r="J18" s="13">
        <v>28588845</v>
      </c>
      <c r="K18" s="13">
        <v>28404555</v>
      </c>
    </row>
    <row r="19" spans="1:11">
      <c r="A19" s="182" t="s">
        <v>219</v>
      </c>
      <c r="B19" s="183"/>
      <c r="C19" s="183"/>
      <c r="D19" s="183"/>
      <c r="E19" s="183"/>
      <c r="F19" s="183"/>
      <c r="G19" s="183"/>
      <c r="H19" s="184"/>
      <c r="I19" s="4">
        <v>13</v>
      </c>
      <c r="J19" s="13"/>
      <c r="K19" s="13"/>
    </row>
    <row r="20" spans="1:11">
      <c r="A20" s="182" t="s">
        <v>27</v>
      </c>
      <c r="B20" s="183"/>
      <c r="C20" s="183"/>
      <c r="D20" s="183"/>
      <c r="E20" s="183"/>
      <c r="F20" s="183"/>
      <c r="G20" s="183"/>
      <c r="H20" s="184"/>
      <c r="I20" s="4">
        <v>14</v>
      </c>
      <c r="J20" s="13">
        <v>309972</v>
      </c>
      <c r="K20" s="13">
        <v>2294112</v>
      </c>
    </row>
    <row r="21" spans="1:11">
      <c r="A21" s="182" t="s">
        <v>28</v>
      </c>
      <c r="B21" s="183"/>
      <c r="C21" s="183"/>
      <c r="D21" s="183"/>
      <c r="E21" s="183"/>
      <c r="F21" s="183"/>
      <c r="G21" s="183"/>
      <c r="H21" s="184"/>
      <c r="I21" s="4">
        <v>15</v>
      </c>
      <c r="J21" s="13"/>
      <c r="K21" s="13"/>
    </row>
    <row r="22" spans="1:11">
      <c r="A22" s="182" t="s">
        <v>74</v>
      </c>
      <c r="B22" s="183"/>
      <c r="C22" s="183"/>
      <c r="D22" s="183"/>
      <c r="E22" s="183"/>
      <c r="F22" s="183"/>
      <c r="G22" s="183"/>
      <c r="H22" s="184"/>
      <c r="I22" s="4">
        <v>16</v>
      </c>
      <c r="J22" s="13"/>
      <c r="K22" s="13"/>
    </row>
    <row r="23" spans="1:11">
      <c r="A23" s="182" t="s">
        <v>75</v>
      </c>
      <c r="B23" s="183"/>
      <c r="C23" s="183"/>
      <c r="D23" s="183"/>
      <c r="E23" s="183"/>
      <c r="F23" s="183"/>
      <c r="G23" s="183"/>
      <c r="H23" s="184"/>
      <c r="I23" s="4">
        <v>17</v>
      </c>
      <c r="J23" s="13">
        <v>297388</v>
      </c>
      <c r="K23" s="13"/>
    </row>
    <row r="24" spans="1:11">
      <c r="A24" s="182" t="s">
        <v>76</v>
      </c>
      <c r="B24" s="183"/>
      <c r="C24" s="183"/>
      <c r="D24" s="183"/>
      <c r="E24" s="183"/>
      <c r="F24" s="183"/>
      <c r="G24" s="183"/>
      <c r="H24" s="184"/>
      <c r="I24" s="4">
        <v>18</v>
      </c>
      <c r="J24" s="13"/>
      <c r="K24" s="13"/>
    </row>
    <row r="25" spans="1:11">
      <c r="A25" s="182" t="s">
        <v>77</v>
      </c>
      <c r="B25" s="183"/>
      <c r="C25" s="183"/>
      <c r="D25" s="183"/>
      <c r="E25" s="183"/>
      <c r="F25" s="183"/>
      <c r="G25" s="183"/>
      <c r="H25" s="184"/>
      <c r="I25" s="4">
        <v>19</v>
      </c>
      <c r="J25" s="13">
        <v>67851</v>
      </c>
      <c r="K25" s="13">
        <v>65382</v>
      </c>
    </row>
    <row r="26" spans="1:11">
      <c r="A26" s="182" t="s">
        <v>197</v>
      </c>
      <c r="B26" s="183"/>
      <c r="C26" s="183"/>
      <c r="D26" s="183"/>
      <c r="E26" s="183"/>
      <c r="F26" s="183"/>
      <c r="G26" s="183"/>
      <c r="H26" s="184"/>
      <c r="I26" s="4">
        <v>20</v>
      </c>
      <c r="J26" s="12">
        <f>SUM(J27:J34)</f>
        <v>132496718</v>
      </c>
      <c r="K26" s="12">
        <f>SUM(K27:K34)</f>
        <v>134753275</v>
      </c>
    </row>
    <row r="27" spans="1:11">
      <c r="A27" s="182" t="s">
        <v>78</v>
      </c>
      <c r="B27" s="183"/>
      <c r="C27" s="183"/>
      <c r="D27" s="183"/>
      <c r="E27" s="183"/>
      <c r="F27" s="183"/>
      <c r="G27" s="183"/>
      <c r="H27" s="184"/>
      <c r="I27" s="4">
        <v>21</v>
      </c>
      <c r="J27" s="13">
        <v>20951649</v>
      </c>
      <c r="K27" s="13">
        <v>20951650</v>
      </c>
    </row>
    <row r="28" spans="1:11">
      <c r="A28" s="182" t="s">
        <v>79</v>
      </c>
      <c r="B28" s="183"/>
      <c r="C28" s="183"/>
      <c r="D28" s="183"/>
      <c r="E28" s="183"/>
      <c r="F28" s="183"/>
      <c r="G28" s="183"/>
      <c r="H28" s="184"/>
      <c r="I28" s="4">
        <v>22</v>
      </c>
      <c r="J28" s="13">
        <v>110705586</v>
      </c>
      <c r="K28" s="13">
        <v>111912924</v>
      </c>
    </row>
    <row r="29" spans="1:11">
      <c r="A29" s="182" t="s">
        <v>80</v>
      </c>
      <c r="B29" s="183"/>
      <c r="C29" s="183"/>
      <c r="D29" s="183"/>
      <c r="E29" s="183"/>
      <c r="F29" s="183"/>
      <c r="G29" s="183"/>
      <c r="H29" s="184"/>
      <c r="I29" s="4">
        <v>23</v>
      </c>
      <c r="J29" s="13"/>
      <c r="K29" s="13"/>
    </row>
    <row r="30" spans="1:11">
      <c r="A30" s="182" t="s">
        <v>85</v>
      </c>
      <c r="B30" s="183"/>
      <c r="C30" s="183"/>
      <c r="D30" s="183"/>
      <c r="E30" s="183"/>
      <c r="F30" s="183"/>
      <c r="G30" s="183"/>
      <c r="H30" s="184"/>
      <c r="I30" s="4">
        <v>24</v>
      </c>
      <c r="J30" s="13"/>
      <c r="K30" s="13"/>
    </row>
    <row r="31" spans="1:11">
      <c r="A31" s="182" t="s">
        <v>86</v>
      </c>
      <c r="B31" s="183"/>
      <c r="C31" s="183"/>
      <c r="D31" s="183"/>
      <c r="E31" s="183"/>
      <c r="F31" s="183"/>
      <c r="G31" s="183"/>
      <c r="H31" s="184"/>
      <c r="I31" s="4">
        <v>25</v>
      </c>
      <c r="J31" s="118"/>
      <c r="K31" s="13">
        <v>1463648</v>
      </c>
    </row>
    <row r="32" spans="1:11">
      <c r="A32" s="182" t="s">
        <v>87</v>
      </c>
      <c r="B32" s="183"/>
      <c r="C32" s="183"/>
      <c r="D32" s="183"/>
      <c r="E32" s="183"/>
      <c r="F32" s="183"/>
      <c r="G32" s="183"/>
      <c r="H32" s="184"/>
      <c r="I32" s="4">
        <v>26</v>
      </c>
      <c r="J32" s="13">
        <v>798466</v>
      </c>
      <c r="K32" s="13">
        <v>379969</v>
      </c>
    </row>
    <row r="33" spans="1:12">
      <c r="A33" s="182" t="s">
        <v>81</v>
      </c>
      <c r="B33" s="183"/>
      <c r="C33" s="183"/>
      <c r="D33" s="183"/>
      <c r="E33" s="183"/>
      <c r="F33" s="183"/>
      <c r="G33" s="183"/>
      <c r="H33" s="184"/>
      <c r="I33" s="4">
        <v>27</v>
      </c>
      <c r="J33" s="13">
        <v>41017</v>
      </c>
      <c r="K33" s="13">
        <v>45084</v>
      </c>
    </row>
    <row r="34" spans="1:12">
      <c r="A34" s="182" t="s">
        <v>189</v>
      </c>
      <c r="B34" s="183"/>
      <c r="C34" s="183"/>
      <c r="D34" s="183"/>
      <c r="E34" s="183"/>
      <c r="F34" s="183"/>
      <c r="G34" s="183"/>
      <c r="H34" s="184"/>
      <c r="I34" s="4">
        <v>28</v>
      </c>
      <c r="J34" s="13"/>
      <c r="K34" s="13"/>
      <c r="L34" s="119"/>
    </row>
    <row r="35" spans="1:12">
      <c r="A35" s="182" t="s">
        <v>190</v>
      </c>
      <c r="B35" s="183"/>
      <c r="C35" s="183"/>
      <c r="D35" s="183"/>
      <c r="E35" s="183"/>
      <c r="F35" s="183"/>
      <c r="G35" s="183"/>
      <c r="H35" s="184"/>
      <c r="I35" s="4">
        <v>29</v>
      </c>
      <c r="J35" s="12">
        <f>SUM(J36:J38)</f>
        <v>5713498</v>
      </c>
      <c r="K35" s="12">
        <f>SUM(K36:K38)</f>
        <v>5123011</v>
      </c>
    </row>
    <row r="36" spans="1:12">
      <c r="A36" s="182" t="s">
        <v>82</v>
      </c>
      <c r="B36" s="183"/>
      <c r="C36" s="183"/>
      <c r="D36" s="183"/>
      <c r="E36" s="183"/>
      <c r="F36" s="183"/>
      <c r="G36" s="183"/>
      <c r="H36" s="184"/>
      <c r="I36" s="4">
        <v>30</v>
      </c>
      <c r="J36" s="13"/>
      <c r="K36" s="13"/>
    </row>
    <row r="37" spans="1:12">
      <c r="A37" s="182" t="s">
        <v>83</v>
      </c>
      <c r="B37" s="183"/>
      <c r="C37" s="183"/>
      <c r="D37" s="183"/>
      <c r="E37" s="183"/>
      <c r="F37" s="183"/>
      <c r="G37" s="183"/>
      <c r="H37" s="184"/>
      <c r="I37" s="4">
        <v>31</v>
      </c>
      <c r="J37" s="13">
        <v>5713498</v>
      </c>
      <c r="K37" s="13">
        <v>5123011</v>
      </c>
    </row>
    <row r="38" spans="1:12">
      <c r="A38" s="182" t="s">
        <v>84</v>
      </c>
      <c r="B38" s="183"/>
      <c r="C38" s="183"/>
      <c r="D38" s="183"/>
      <c r="E38" s="183"/>
      <c r="F38" s="183"/>
      <c r="G38" s="183"/>
      <c r="H38" s="184"/>
      <c r="I38" s="4">
        <v>32</v>
      </c>
      <c r="J38" s="13"/>
      <c r="K38" s="13"/>
    </row>
    <row r="39" spans="1:12">
      <c r="A39" s="182" t="s">
        <v>191</v>
      </c>
      <c r="B39" s="183"/>
      <c r="C39" s="183"/>
      <c r="D39" s="183"/>
      <c r="E39" s="183"/>
      <c r="F39" s="183"/>
      <c r="G39" s="183"/>
      <c r="H39" s="184"/>
      <c r="I39" s="4">
        <v>33</v>
      </c>
      <c r="J39" s="13"/>
      <c r="K39" s="13"/>
    </row>
    <row r="40" spans="1:12">
      <c r="A40" s="198" t="s">
        <v>246</v>
      </c>
      <c r="B40" s="199"/>
      <c r="C40" s="199"/>
      <c r="D40" s="199"/>
      <c r="E40" s="199"/>
      <c r="F40" s="199"/>
      <c r="G40" s="199"/>
      <c r="H40" s="200"/>
      <c r="I40" s="4">
        <v>34</v>
      </c>
      <c r="J40" s="12">
        <f>J41+J49+J56+J64</f>
        <v>187636518</v>
      </c>
      <c r="K40" s="12">
        <f>K41+K49+K56+K64</f>
        <v>177822459</v>
      </c>
    </row>
    <row r="41" spans="1:12">
      <c r="A41" s="182" t="s">
        <v>103</v>
      </c>
      <c r="B41" s="183"/>
      <c r="C41" s="183"/>
      <c r="D41" s="183"/>
      <c r="E41" s="183"/>
      <c r="F41" s="183"/>
      <c r="G41" s="183"/>
      <c r="H41" s="184"/>
      <c r="I41" s="4">
        <v>35</v>
      </c>
      <c r="J41" s="12">
        <f>SUM(J42:J48)</f>
        <v>3368606</v>
      </c>
      <c r="K41" s="12">
        <f>SUM(K42:K48)</f>
        <v>1322906</v>
      </c>
    </row>
    <row r="42" spans="1:12">
      <c r="A42" s="182" t="s">
        <v>123</v>
      </c>
      <c r="B42" s="183"/>
      <c r="C42" s="183"/>
      <c r="D42" s="183"/>
      <c r="E42" s="183"/>
      <c r="F42" s="183"/>
      <c r="G42" s="183"/>
      <c r="H42" s="184"/>
      <c r="I42" s="4">
        <v>36</v>
      </c>
      <c r="J42" s="13">
        <v>1887</v>
      </c>
      <c r="K42" s="13">
        <v>1886</v>
      </c>
    </row>
    <row r="43" spans="1:12">
      <c r="A43" s="182" t="s">
        <v>124</v>
      </c>
      <c r="B43" s="183"/>
      <c r="C43" s="183"/>
      <c r="D43" s="183"/>
      <c r="E43" s="183"/>
      <c r="F43" s="183"/>
      <c r="G43" s="183"/>
      <c r="H43" s="184"/>
      <c r="I43" s="4">
        <v>37</v>
      </c>
      <c r="J43" s="13"/>
      <c r="K43" s="13"/>
    </row>
    <row r="44" spans="1:12">
      <c r="A44" s="182" t="s">
        <v>88</v>
      </c>
      <c r="B44" s="183"/>
      <c r="C44" s="183"/>
      <c r="D44" s="183"/>
      <c r="E44" s="183"/>
      <c r="F44" s="183"/>
      <c r="G44" s="183"/>
      <c r="H44" s="184"/>
      <c r="I44" s="4">
        <v>38</v>
      </c>
      <c r="J44" s="13"/>
      <c r="K44" s="13"/>
    </row>
    <row r="45" spans="1:12">
      <c r="A45" s="182" t="s">
        <v>89</v>
      </c>
      <c r="B45" s="183"/>
      <c r="C45" s="183"/>
      <c r="D45" s="183"/>
      <c r="E45" s="183"/>
      <c r="F45" s="183"/>
      <c r="G45" s="183"/>
      <c r="H45" s="184"/>
      <c r="I45" s="4">
        <v>39</v>
      </c>
      <c r="J45" s="13">
        <v>3366719</v>
      </c>
      <c r="K45" s="13">
        <v>1321020</v>
      </c>
    </row>
    <row r="46" spans="1:12">
      <c r="A46" s="182" t="s">
        <v>90</v>
      </c>
      <c r="B46" s="183"/>
      <c r="C46" s="183"/>
      <c r="D46" s="183"/>
      <c r="E46" s="183"/>
      <c r="F46" s="183"/>
      <c r="G46" s="183"/>
      <c r="H46" s="184"/>
      <c r="I46" s="4">
        <v>40</v>
      </c>
      <c r="J46" s="13"/>
      <c r="K46" s="13"/>
    </row>
    <row r="47" spans="1:12">
      <c r="A47" s="182" t="s">
        <v>91</v>
      </c>
      <c r="B47" s="183"/>
      <c r="C47" s="183"/>
      <c r="D47" s="183"/>
      <c r="E47" s="183"/>
      <c r="F47" s="183"/>
      <c r="G47" s="183"/>
      <c r="H47" s="184"/>
      <c r="I47" s="4">
        <v>41</v>
      </c>
      <c r="J47" s="13"/>
      <c r="K47" s="13"/>
    </row>
    <row r="48" spans="1:12">
      <c r="A48" s="182" t="s">
        <v>92</v>
      </c>
      <c r="B48" s="183"/>
      <c r="C48" s="183"/>
      <c r="D48" s="183"/>
      <c r="E48" s="183"/>
      <c r="F48" s="183"/>
      <c r="G48" s="183"/>
      <c r="H48" s="184"/>
      <c r="I48" s="4">
        <v>42</v>
      </c>
      <c r="J48" s="13"/>
      <c r="K48" s="13"/>
    </row>
    <row r="49" spans="1:11">
      <c r="A49" s="182" t="s">
        <v>104</v>
      </c>
      <c r="B49" s="183"/>
      <c r="C49" s="183"/>
      <c r="D49" s="183"/>
      <c r="E49" s="183"/>
      <c r="F49" s="183"/>
      <c r="G49" s="183"/>
      <c r="H49" s="184"/>
      <c r="I49" s="4">
        <v>43</v>
      </c>
      <c r="J49" s="12">
        <f>SUM(J50:J55)</f>
        <v>101710242</v>
      </c>
      <c r="K49" s="12">
        <f>SUM(K50:K55)</f>
        <v>125066552</v>
      </c>
    </row>
    <row r="50" spans="1:11">
      <c r="A50" s="182" t="s">
        <v>207</v>
      </c>
      <c r="B50" s="183"/>
      <c r="C50" s="183"/>
      <c r="D50" s="183"/>
      <c r="E50" s="183"/>
      <c r="F50" s="183"/>
      <c r="G50" s="183"/>
      <c r="H50" s="184"/>
      <c r="I50" s="4">
        <v>44</v>
      </c>
      <c r="J50" s="13"/>
      <c r="K50" s="13"/>
    </row>
    <row r="51" spans="1:11">
      <c r="A51" s="182" t="s">
        <v>208</v>
      </c>
      <c r="B51" s="183"/>
      <c r="C51" s="183"/>
      <c r="D51" s="183"/>
      <c r="E51" s="183"/>
      <c r="F51" s="183"/>
      <c r="G51" s="183"/>
      <c r="H51" s="184"/>
      <c r="I51" s="4">
        <v>45</v>
      </c>
      <c r="J51" s="13">
        <v>98286193</v>
      </c>
      <c r="K51" s="13">
        <v>118072070</v>
      </c>
    </row>
    <row r="52" spans="1:11">
      <c r="A52" s="182" t="s">
        <v>209</v>
      </c>
      <c r="B52" s="183"/>
      <c r="C52" s="183"/>
      <c r="D52" s="183"/>
      <c r="E52" s="183"/>
      <c r="F52" s="183"/>
      <c r="G52" s="183"/>
      <c r="H52" s="184"/>
      <c r="I52" s="4">
        <v>46</v>
      </c>
      <c r="J52" s="13"/>
      <c r="K52" s="13"/>
    </row>
    <row r="53" spans="1:11">
      <c r="A53" s="182" t="s">
        <v>210</v>
      </c>
      <c r="B53" s="183"/>
      <c r="C53" s="183"/>
      <c r="D53" s="183"/>
      <c r="E53" s="183"/>
      <c r="F53" s="183"/>
      <c r="G53" s="183"/>
      <c r="H53" s="184"/>
      <c r="I53" s="4">
        <v>47</v>
      </c>
      <c r="J53" s="13"/>
      <c r="K53" s="13"/>
    </row>
    <row r="54" spans="1:11">
      <c r="A54" s="182" t="s">
        <v>10</v>
      </c>
      <c r="B54" s="183"/>
      <c r="C54" s="183"/>
      <c r="D54" s="183"/>
      <c r="E54" s="183"/>
      <c r="F54" s="183"/>
      <c r="G54" s="183"/>
      <c r="H54" s="184"/>
      <c r="I54" s="4">
        <v>48</v>
      </c>
      <c r="J54" s="13">
        <v>3021460</v>
      </c>
      <c r="K54" s="13">
        <v>6340935</v>
      </c>
    </row>
    <row r="55" spans="1:11">
      <c r="A55" s="182" t="s">
        <v>11</v>
      </c>
      <c r="B55" s="183"/>
      <c r="C55" s="183"/>
      <c r="D55" s="183"/>
      <c r="E55" s="183"/>
      <c r="F55" s="183"/>
      <c r="G55" s="183"/>
      <c r="H55" s="184"/>
      <c r="I55" s="4">
        <v>49</v>
      </c>
      <c r="J55" s="13">
        <v>402589</v>
      </c>
      <c r="K55" s="13">
        <v>653547</v>
      </c>
    </row>
    <row r="56" spans="1:11">
      <c r="A56" s="182" t="s">
        <v>105</v>
      </c>
      <c r="B56" s="183"/>
      <c r="C56" s="183"/>
      <c r="D56" s="183"/>
      <c r="E56" s="183"/>
      <c r="F56" s="183"/>
      <c r="G56" s="183"/>
      <c r="H56" s="184"/>
      <c r="I56" s="4">
        <v>50</v>
      </c>
      <c r="J56" s="12">
        <f>SUM(J57:J63)</f>
        <v>71913688</v>
      </c>
      <c r="K56" s="12">
        <f>SUM(K57:K63)</f>
        <v>45272585</v>
      </c>
    </row>
    <row r="57" spans="1:11">
      <c r="A57" s="182" t="s">
        <v>78</v>
      </c>
      <c r="B57" s="183"/>
      <c r="C57" s="183"/>
      <c r="D57" s="183"/>
      <c r="E57" s="183"/>
      <c r="F57" s="183"/>
      <c r="G57" s="183"/>
      <c r="H57" s="184"/>
      <c r="I57" s="4">
        <v>51</v>
      </c>
      <c r="J57" s="13"/>
      <c r="K57" s="13"/>
    </row>
    <row r="58" spans="1:11">
      <c r="A58" s="182" t="s">
        <v>79</v>
      </c>
      <c r="B58" s="183"/>
      <c r="C58" s="183"/>
      <c r="D58" s="183"/>
      <c r="E58" s="183"/>
      <c r="F58" s="183"/>
      <c r="G58" s="183"/>
      <c r="H58" s="184"/>
      <c r="I58" s="4">
        <v>52</v>
      </c>
      <c r="J58" s="13">
        <v>52712518</v>
      </c>
      <c r="K58" s="13">
        <v>44010110</v>
      </c>
    </row>
    <row r="59" spans="1:11">
      <c r="A59" s="182" t="s">
        <v>248</v>
      </c>
      <c r="B59" s="183"/>
      <c r="C59" s="183"/>
      <c r="D59" s="183"/>
      <c r="E59" s="183"/>
      <c r="F59" s="183"/>
      <c r="G59" s="183"/>
      <c r="H59" s="184"/>
      <c r="I59" s="4">
        <v>53</v>
      </c>
      <c r="J59" s="13"/>
      <c r="K59" s="13"/>
    </row>
    <row r="60" spans="1:11">
      <c r="A60" s="182" t="s">
        <v>85</v>
      </c>
      <c r="B60" s="183"/>
      <c r="C60" s="183"/>
      <c r="D60" s="183"/>
      <c r="E60" s="183"/>
      <c r="F60" s="183"/>
      <c r="G60" s="183"/>
      <c r="H60" s="184"/>
      <c r="I60" s="4">
        <v>54</v>
      </c>
      <c r="J60" s="13"/>
      <c r="K60" s="13"/>
    </row>
    <row r="61" spans="1:11">
      <c r="A61" s="182" t="s">
        <v>86</v>
      </c>
      <c r="B61" s="183"/>
      <c r="C61" s="183"/>
      <c r="D61" s="183"/>
      <c r="E61" s="183"/>
      <c r="F61" s="183"/>
      <c r="G61" s="183"/>
      <c r="H61" s="184"/>
      <c r="I61" s="4">
        <v>55</v>
      </c>
      <c r="J61" s="13"/>
      <c r="K61" s="13"/>
    </row>
    <row r="62" spans="1:11">
      <c r="A62" s="182" t="s">
        <v>87</v>
      </c>
      <c r="B62" s="183"/>
      <c r="C62" s="183"/>
      <c r="D62" s="183"/>
      <c r="E62" s="183"/>
      <c r="F62" s="183"/>
      <c r="G62" s="183"/>
      <c r="H62" s="184"/>
      <c r="I62" s="4">
        <v>56</v>
      </c>
      <c r="J62" s="13"/>
      <c r="K62" s="13"/>
    </row>
    <row r="63" spans="1:11">
      <c r="A63" s="182" t="s">
        <v>46</v>
      </c>
      <c r="B63" s="183"/>
      <c r="C63" s="183"/>
      <c r="D63" s="183"/>
      <c r="E63" s="183"/>
      <c r="F63" s="183"/>
      <c r="G63" s="183"/>
      <c r="H63" s="184"/>
      <c r="I63" s="4">
        <v>57</v>
      </c>
      <c r="J63" s="13">
        <v>19201170</v>
      </c>
      <c r="K63" s="13">
        <v>1262475</v>
      </c>
    </row>
    <row r="64" spans="1:11">
      <c r="A64" s="182" t="s">
        <v>214</v>
      </c>
      <c r="B64" s="183"/>
      <c r="C64" s="183"/>
      <c r="D64" s="183"/>
      <c r="E64" s="183"/>
      <c r="F64" s="183"/>
      <c r="G64" s="183"/>
      <c r="H64" s="184"/>
      <c r="I64" s="4">
        <v>58</v>
      </c>
      <c r="J64" s="13">
        <v>10643982</v>
      </c>
      <c r="K64" s="13">
        <v>6160416</v>
      </c>
    </row>
    <row r="65" spans="1:11">
      <c r="A65" s="198" t="s">
        <v>58</v>
      </c>
      <c r="B65" s="199"/>
      <c r="C65" s="199"/>
      <c r="D65" s="199"/>
      <c r="E65" s="199"/>
      <c r="F65" s="199"/>
      <c r="G65" s="199"/>
      <c r="H65" s="200"/>
      <c r="I65" s="4">
        <v>59</v>
      </c>
      <c r="J65" s="13">
        <v>251178</v>
      </c>
      <c r="K65" s="13"/>
    </row>
    <row r="66" spans="1:11">
      <c r="A66" s="198" t="s">
        <v>247</v>
      </c>
      <c r="B66" s="199"/>
      <c r="C66" s="199"/>
      <c r="D66" s="199"/>
      <c r="E66" s="199"/>
      <c r="F66" s="199"/>
      <c r="G66" s="199"/>
      <c r="H66" s="200"/>
      <c r="I66" s="4">
        <v>60</v>
      </c>
      <c r="J66" s="12">
        <f>J7+J8+J40+J65</f>
        <v>361856384</v>
      </c>
      <c r="K66" s="12">
        <f>K7+K8+K40+K65</f>
        <v>355684980</v>
      </c>
    </row>
    <row r="67" spans="1:11">
      <c r="A67" s="201" t="s">
        <v>93</v>
      </c>
      <c r="B67" s="202"/>
      <c r="C67" s="202"/>
      <c r="D67" s="202"/>
      <c r="E67" s="202"/>
      <c r="F67" s="202"/>
      <c r="G67" s="202"/>
      <c r="H67" s="203"/>
      <c r="I67" s="5">
        <v>61</v>
      </c>
      <c r="J67" s="14"/>
      <c r="K67" s="14"/>
    </row>
    <row r="68" spans="1:11">
      <c r="A68" s="204" t="s">
        <v>60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>
      <c r="A69" s="195" t="s">
        <v>198</v>
      </c>
      <c r="B69" s="196"/>
      <c r="C69" s="196"/>
      <c r="D69" s="196"/>
      <c r="E69" s="196"/>
      <c r="F69" s="196"/>
      <c r="G69" s="196"/>
      <c r="H69" s="197"/>
      <c r="I69" s="6">
        <v>62</v>
      </c>
      <c r="J69" s="20">
        <f>J70+J71+J72+J78+J79+J82+J85</f>
        <v>268920886</v>
      </c>
      <c r="K69" s="20">
        <f>K70+K71+K72+K78+K79+K82+K85</f>
        <v>265888875</v>
      </c>
    </row>
    <row r="70" spans="1:11">
      <c r="A70" s="182" t="s">
        <v>147</v>
      </c>
      <c r="B70" s="183"/>
      <c r="C70" s="183"/>
      <c r="D70" s="183"/>
      <c r="E70" s="183"/>
      <c r="F70" s="183"/>
      <c r="G70" s="183"/>
      <c r="H70" s="184"/>
      <c r="I70" s="4">
        <v>63</v>
      </c>
      <c r="J70" s="13">
        <v>323706800</v>
      </c>
      <c r="K70" s="13">
        <v>323706800</v>
      </c>
    </row>
    <row r="71" spans="1:11">
      <c r="A71" s="182" t="s">
        <v>148</v>
      </c>
      <c r="B71" s="183"/>
      <c r="C71" s="183"/>
      <c r="D71" s="183"/>
      <c r="E71" s="183"/>
      <c r="F71" s="183"/>
      <c r="G71" s="183"/>
      <c r="H71" s="184"/>
      <c r="I71" s="4">
        <v>64</v>
      </c>
      <c r="J71" s="13"/>
      <c r="K71" s="13"/>
    </row>
    <row r="72" spans="1:11">
      <c r="A72" s="182" t="s">
        <v>149</v>
      </c>
      <c r="B72" s="183"/>
      <c r="C72" s="183"/>
      <c r="D72" s="183"/>
      <c r="E72" s="183"/>
      <c r="F72" s="183"/>
      <c r="G72" s="183"/>
      <c r="H72" s="184"/>
      <c r="I72" s="4">
        <v>65</v>
      </c>
      <c r="J72" s="12">
        <f>J73+J74-J75+J76+J77</f>
        <v>0</v>
      </c>
      <c r="K72" s="12">
        <f>K73+K74-K75+K76+K77</f>
        <v>0</v>
      </c>
    </row>
    <row r="73" spans="1:11">
      <c r="A73" s="182" t="s">
        <v>150</v>
      </c>
      <c r="B73" s="183"/>
      <c r="C73" s="183"/>
      <c r="D73" s="183"/>
      <c r="E73" s="183"/>
      <c r="F73" s="183"/>
      <c r="G73" s="183"/>
      <c r="H73" s="184"/>
      <c r="I73" s="4">
        <v>66</v>
      </c>
      <c r="J73" s="13"/>
      <c r="K73" s="13"/>
    </row>
    <row r="74" spans="1:11">
      <c r="A74" s="182" t="s">
        <v>151</v>
      </c>
      <c r="B74" s="183"/>
      <c r="C74" s="183"/>
      <c r="D74" s="183"/>
      <c r="E74" s="183"/>
      <c r="F74" s="183"/>
      <c r="G74" s="183"/>
      <c r="H74" s="184"/>
      <c r="I74" s="4">
        <v>67</v>
      </c>
      <c r="J74" s="13">
        <v>4700300</v>
      </c>
      <c r="K74" s="13">
        <v>4700300</v>
      </c>
    </row>
    <row r="75" spans="1:11">
      <c r="A75" s="182" t="s">
        <v>139</v>
      </c>
      <c r="B75" s="183"/>
      <c r="C75" s="183"/>
      <c r="D75" s="183"/>
      <c r="E75" s="183"/>
      <c r="F75" s="183"/>
      <c r="G75" s="183"/>
      <c r="H75" s="184"/>
      <c r="I75" s="4">
        <v>68</v>
      </c>
      <c r="J75" s="13">
        <v>4700300</v>
      </c>
      <c r="K75" s="13">
        <v>4700300</v>
      </c>
    </row>
    <row r="76" spans="1:11">
      <c r="A76" s="182" t="s">
        <v>140</v>
      </c>
      <c r="B76" s="183"/>
      <c r="C76" s="183"/>
      <c r="D76" s="183"/>
      <c r="E76" s="183"/>
      <c r="F76" s="183"/>
      <c r="G76" s="183"/>
      <c r="H76" s="184"/>
      <c r="I76" s="4">
        <v>69</v>
      </c>
      <c r="J76" s="13"/>
      <c r="K76" s="13"/>
    </row>
    <row r="77" spans="1:11">
      <c r="A77" s="182" t="s">
        <v>141</v>
      </c>
      <c r="B77" s="183"/>
      <c r="C77" s="183"/>
      <c r="D77" s="183"/>
      <c r="E77" s="183"/>
      <c r="F77" s="183"/>
      <c r="G77" s="183"/>
      <c r="H77" s="184"/>
      <c r="I77" s="4">
        <v>70</v>
      </c>
      <c r="J77" s="13"/>
      <c r="K77" s="13"/>
    </row>
    <row r="78" spans="1:11">
      <c r="A78" s="182" t="s">
        <v>142</v>
      </c>
      <c r="B78" s="183"/>
      <c r="C78" s="183"/>
      <c r="D78" s="183"/>
      <c r="E78" s="183"/>
      <c r="F78" s="183"/>
      <c r="G78" s="183"/>
      <c r="H78" s="184"/>
      <c r="I78" s="4">
        <v>71</v>
      </c>
      <c r="J78" s="13"/>
      <c r="K78" s="13"/>
    </row>
    <row r="79" spans="1:11">
      <c r="A79" s="182" t="s">
        <v>244</v>
      </c>
      <c r="B79" s="183"/>
      <c r="C79" s="183"/>
      <c r="D79" s="183"/>
      <c r="E79" s="183"/>
      <c r="F79" s="183"/>
      <c r="G79" s="183"/>
      <c r="H79" s="184"/>
      <c r="I79" s="4">
        <v>72</v>
      </c>
      <c r="J79" s="12">
        <f>J80-J81</f>
        <v>-59121229</v>
      </c>
      <c r="K79" s="12">
        <f>K80-K81</f>
        <v>-54785914</v>
      </c>
    </row>
    <row r="80" spans="1:11">
      <c r="A80" s="207" t="s">
        <v>174</v>
      </c>
      <c r="B80" s="208"/>
      <c r="C80" s="208"/>
      <c r="D80" s="208"/>
      <c r="E80" s="208"/>
      <c r="F80" s="208"/>
      <c r="G80" s="208"/>
      <c r="H80" s="209"/>
      <c r="I80" s="4">
        <v>73</v>
      </c>
      <c r="J80" s="13"/>
      <c r="K80" s="13"/>
    </row>
    <row r="81" spans="1:11">
      <c r="A81" s="207" t="s">
        <v>175</v>
      </c>
      <c r="B81" s="208"/>
      <c r="C81" s="208"/>
      <c r="D81" s="208"/>
      <c r="E81" s="208"/>
      <c r="F81" s="208"/>
      <c r="G81" s="208"/>
      <c r="H81" s="209"/>
      <c r="I81" s="4">
        <v>74</v>
      </c>
      <c r="J81" s="13">
        <v>59121229</v>
      </c>
      <c r="K81" s="13">
        <v>54785914</v>
      </c>
    </row>
    <row r="82" spans="1:11">
      <c r="A82" s="182" t="s">
        <v>245</v>
      </c>
      <c r="B82" s="183"/>
      <c r="C82" s="183"/>
      <c r="D82" s="183"/>
      <c r="E82" s="183"/>
      <c r="F82" s="183"/>
      <c r="G82" s="183"/>
      <c r="H82" s="184"/>
      <c r="I82" s="4">
        <v>75</v>
      </c>
      <c r="J82" s="12">
        <f>J83-J84</f>
        <v>4335315</v>
      </c>
      <c r="K82" s="12">
        <f>K83-K84</f>
        <v>-3032011</v>
      </c>
    </row>
    <row r="83" spans="1:11">
      <c r="A83" s="207" t="s">
        <v>176</v>
      </c>
      <c r="B83" s="208"/>
      <c r="C83" s="208"/>
      <c r="D83" s="208"/>
      <c r="E83" s="208"/>
      <c r="F83" s="208"/>
      <c r="G83" s="208"/>
      <c r="H83" s="209"/>
      <c r="I83" s="4">
        <v>76</v>
      </c>
      <c r="J83" s="13">
        <v>4335315</v>
      </c>
      <c r="K83" s="13"/>
    </row>
    <row r="84" spans="1:11">
      <c r="A84" s="207" t="s">
        <v>177</v>
      </c>
      <c r="B84" s="208"/>
      <c r="C84" s="208"/>
      <c r="D84" s="208"/>
      <c r="E84" s="208"/>
      <c r="F84" s="208"/>
      <c r="G84" s="208"/>
      <c r="H84" s="209"/>
      <c r="I84" s="4">
        <v>77</v>
      </c>
      <c r="J84" s="13"/>
      <c r="K84" s="13">
        <v>3032011</v>
      </c>
    </row>
    <row r="85" spans="1:11">
      <c r="A85" s="182" t="s">
        <v>178</v>
      </c>
      <c r="B85" s="183"/>
      <c r="C85" s="183"/>
      <c r="D85" s="183"/>
      <c r="E85" s="183"/>
      <c r="F85" s="183"/>
      <c r="G85" s="183"/>
      <c r="H85" s="184"/>
      <c r="I85" s="4">
        <v>78</v>
      </c>
      <c r="J85" s="13"/>
      <c r="K85" s="13"/>
    </row>
    <row r="86" spans="1:11">
      <c r="A86" s="198" t="s">
        <v>19</v>
      </c>
      <c r="B86" s="199"/>
      <c r="C86" s="199"/>
      <c r="D86" s="199"/>
      <c r="E86" s="199"/>
      <c r="F86" s="199"/>
      <c r="G86" s="199"/>
      <c r="H86" s="200"/>
      <c r="I86" s="4">
        <v>79</v>
      </c>
      <c r="J86" s="12">
        <f>SUM(J87:J89)</f>
        <v>14176153</v>
      </c>
      <c r="K86" s="12">
        <f>SUM(K87:K89)</f>
        <v>6018835</v>
      </c>
    </row>
    <row r="87" spans="1:11">
      <c r="A87" s="182" t="s">
        <v>135</v>
      </c>
      <c r="B87" s="183"/>
      <c r="C87" s="183"/>
      <c r="D87" s="183"/>
      <c r="E87" s="183"/>
      <c r="F87" s="183"/>
      <c r="G87" s="183"/>
      <c r="H87" s="184"/>
      <c r="I87" s="4">
        <v>80</v>
      </c>
      <c r="J87" s="13">
        <v>76153</v>
      </c>
      <c r="K87" s="13">
        <v>77872</v>
      </c>
    </row>
    <row r="88" spans="1:11">
      <c r="A88" s="182" t="s">
        <v>136</v>
      </c>
      <c r="B88" s="183"/>
      <c r="C88" s="183"/>
      <c r="D88" s="183"/>
      <c r="E88" s="183"/>
      <c r="F88" s="183"/>
      <c r="G88" s="183"/>
      <c r="H88" s="184"/>
      <c r="I88" s="4">
        <v>81</v>
      </c>
      <c r="J88" s="13"/>
      <c r="K88" s="13"/>
    </row>
    <row r="89" spans="1:11">
      <c r="A89" s="182" t="s">
        <v>137</v>
      </c>
      <c r="B89" s="183"/>
      <c r="C89" s="183"/>
      <c r="D89" s="183"/>
      <c r="E89" s="183"/>
      <c r="F89" s="183"/>
      <c r="G89" s="183"/>
      <c r="H89" s="184"/>
      <c r="I89" s="4">
        <v>82</v>
      </c>
      <c r="J89" s="13">
        <v>14100000</v>
      </c>
      <c r="K89" s="13">
        <v>5940963</v>
      </c>
    </row>
    <row r="90" spans="1:11">
      <c r="A90" s="198" t="s">
        <v>20</v>
      </c>
      <c r="B90" s="199"/>
      <c r="C90" s="199"/>
      <c r="D90" s="199"/>
      <c r="E90" s="199"/>
      <c r="F90" s="199"/>
      <c r="G90" s="199"/>
      <c r="H90" s="200"/>
      <c r="I90" s="4">
        <v>83</v>
      </c>
      <c r="J90" s="12">
        <f>SUM(J91:J99)</f>
        <v>18380474</v>
      </c>
      <c r="K90" s="12">
        <f>SUM(K91:K99)</f>
        <v>6666760</v>
      </c>
    </row>
    <row r="91" spans="1:11">
      <c r="A91" s="182" t="s">
        <v>138</v>
      </c>
      <c r="B91" s="183"/>
      <c r="C91" s="183"/>
      <c r="D91" s="183"/>
      <c r="E91" s="183"/>
      <c r="F91" s="183"/>
      <c r="G91" s="183"/>
      <c r="H91" s="184"/>
      <c r="I91" s="4">
        <v>84</v>
      </c>
      <c r="J91" s="13"/>
      <c r="K91" s="13"/>
    </row>
    <row r="92" spans="1:11">
      <c r="A92" s="182" t="s">
        <v>249</v>
      </c>
      <c r="B92" s="183"/>
      <c r="C92" s="183"/>
      <c r="D92" s="183"/>
      <c r="E92" s="183"/>
      <c r="F92" s="183"/>
      <c r="G92" s="183"/>
      <c r="H92" s="184"/>
      <c r="I92" s="4">
        <v>85</v>
      </c>
      <c r="J92" s="13"/>
      <c r="K92" s="13">
        <v>124113</v>
      </c>
    </row>
    <row r="93" spans="1:11">
      <c r="A93" s="182" t="s">
        <v>0</v>
      </c>
      <c r="B93" s="183"/>
      <c r="C93" s="183"/>
      <c r="D93" s="183"/>
      <c r="E93" s="183"/>
      <c r="F93" s="183"/>
      <c r="G93" s="183"/>
      <c r="H93" s="184"/>
      <c r="I93" s="4">
        <v>86</v>
      </c>
      <c r="J93" s="13"/>
      <c r="K93" s="13"/>
    </row>
    <row r="94" spans="1:11">
      <c r="A94" s="182" t="s">
        <v>250</v>
      </c>
      <c r="B94" s="183"/>
      <c r="C94" s="183"/>
      <c r="D94" s="183"/>
      <c r="E94" s="183"/>
      <c r="F94" s="183"/>
      <c r="G94" s="183"/>
      <c r="H94" s="184"/>
      <c r="I94" s="4">
        <v>87</v>
      </c>
      <c r="J94" s="13"/>
      <c r="K94" s="13"/>
    </row>
    <row r="95" spans="1:11">
      <c r="A95" s="182" t="s">
        <v>251</v>
      </c>
      <c r="B95" s="183"/>
      <c r="C95" s="183"/>
      <c r="D95" s="183"/>
      <c r="E95" s="183"/>
      <c r="F95" s="183"/>
      <c r="G95" s="183"/>
      <c r="H95" s="184"/>
      <c r="I95" s="4">
        <v>88</v>
      </c>
      <c r="J95" s="13"/>
      <c r="K95" s="13"/>
    </row>
    <row r="96" spans="1:11">
      <c r="A96" s="182" t="s">
        <v>252</v>
      </c>
      <c r="B96" s="183"/>
      <c r="C96" s="183"/>
      <c r="D96" s="183"/>
      <c r="E96" s="183"/>
      <c r="F96" s="183"/>
      <c r="G96" s="183"/>
      <c r="H96" s="184"/>
      <c r="I96" s="4">
        <v>89</v>
      </c>
      <c r="J96" s="13"/>
      <c r="K96" s="13"/>
    </row>
    <row r="97" spans="1:11">
      <c r="A97" s="182" t="s">
        <v>96</v>
      </c>
      <c r="B97" s="183"/>
      <c r="C97" s="183"/>
      <c r="D97" s="183"/>
      <c r="E97" s="183"/>
      <c r="F97" s="183"/>
      <c r="G97" s="183"/>
      <c r="H97" s="184"/>
      <c r="I97" s="4">
        <v>90</v>
      </c>
      <c r="J97" s="13"/>
      <c r="K97" s="13"/>
    </row>
    <row r="98" spans="1:11">
      <c r="A98" s="182" t="s">
        <v>94</v>
      </c>
      <c r="B98" s="183"/>
      <c r="C98" s="183"/>
      <c r="D98" s="183"/>
      <c r="E98" s="183"/>
      <c r="F98" s="183"/>
      <c r="G98" s="183"/>
      <c r="H98" s="184"/>
      <c r="I98" s="4">
        <v>91</v>
      </c>
      <c r="J98" s="13">
        <v>18380474</v>
      </c>
      <c r="K98" s="13">
        <v>6542647</v>
      </c>
    </row>
    <row r="99" spans="1:11">
      <c r="A99" s="182" t="s">
        <v>95</v>
      </c>
      <c r="B99" s="183"/>
      <c r="C99" s="183"/>
      <c r="D99" s="183"/>
      <c r="E99" s="183"/>
      <c r="F99" s="183"/>
      <c r="G99" s="183"/>
      <c r="H99" s="184"/>
      <c r="I99" s="4">
        <v>92</v>
      </c>
      <c r="J99" s="13"/>
      <c r="K99" s="13"/>
    </row>
    <row r="100" spans="1:11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4">
        <v>93</v>
      </c>
      <c r="J100" s="12">
        <f>SUM(J101:J112)</f>
        <v>60378871</v>
      </c>
      <c r="K100" s="12">
        <f>SUM(K101:K112)</f>
        <v>73004913</v>
      </c>
    </row>
    <row r="101" spans="1:11">
      <c r="A101" s="182" t="s">
        <v>138</v>
      </c>
      <c r="B101" s="183"/>
      <c r="C101" s="183"/>
      <c r="D101" s="183"/>
      <c r="E101" s="183"/>
      <c r="F101" s="183"/>
      <c r="G101" s="183"/>
      <c r="H101" s="184"/>
      <c r="I101" s="4">
        <v>94</v>
      </c>
      <c r="J101" s="13"/>
      <c r="K101" s="13"/>
    </row>
    <row r="102" spans="1:11">
      <c r="A102" s="182" t="s">
        <v>249</v>
      </c>
      <c r="B102" s="183"/>
      <c r="C102" s="183"/>
      <c r="D102" s="183"/>
      <c r="E102" s="183"/>
      <c r="F102" s="183"/>
      <c r="G102" s="183"/>
      <c r="H102" s="184"/>
      <c r="I102" s="4">
        <v>95</v>
      </c>
      <c r="J102" s="13"/>
      <c r="K102" s="13"/>
    </row>
    <row r="103" spans="1:11">
      <c r="A103" s="182" t="s">
        <v>0</v>
      </c>
      <c r="B103" s="183"/>
      <c r="C103" s="183"/>
      <c r="D103" s="183"/>
      <c r="E103" s="183"/>
      <c r="F103" s="183"/>
      <c r="G103" s="183"/>
      <c r="H103" s="184"/>
      <c r="I103" s="4">
        <v>96</v>
      </c>
      <c r="J103" s="13"/>
      <c r="K103" s="13"/>
    </row>
    <row r="104" spans="1:11">
      <c r="A104" s="182" t="s">
        <v>250</v>
      </c>
      <c r="B104" s="183"/>
      <c r="C104" s="183"/>
      <c r="D104" s="183"/>
      <c r="E104" s="183"/>
      <c r="F104" s="183"/>
      <c r="G104" s="183"/>
      <c r="H104" s="184"/>
      <c r="I104" s="4">
        <v>97</v>
      </c>
      <c r="J104" s="13">
        <v>40195695</v>
      </c>
      <c r="K104" s="13">
        <v>8781011</v>
      </c>
    </row>
    <row r="105" spans="1:11">
      <c r="A105" s="182" t="s">
        <v>251</v>
      </c>
      <c r="B105" s="183"/>
      <c r="C105" s="183"/>
      <c r="D105" s="183"/>
      <c r="E105" s="183"/>
      <c r="F105" s="183"/>
      <c r="G105" s="183"/>
      <c r="H105" s="184"/>
      <c r="I105" s="4">
        <v>98</v>
      </c>
      <c r="J105" s="13">
        <v>5947125</v>
      </c>
      <c r="K105" s="13">
        <v>13875777</v>
      </c>
    </row>
    <row r="106" spans="1:11">
      <c r="A106" s="182" t="s">
        <v>252</v>
      </c>
      <c r="B106" s="183"/>
      <c r="C106" s="183"/>
      <c r="D106" s="183"/>
      <c r="E106" s="183"/>
      <c r="F106" s="183"/>
      <c r="G106" s="183"/>
      <c r="H106" s="184"/>
      <c r="I106" s="4">
        <v>99</v>
      </c>
      <c r="J106" s="13">
        <v>11042067</v>
      </c>
      <c r="K106" s="13">
        <v>47114874</v>
      </c>
    </row>
    <row r="107" spans="1:11">
      <c r="A107" s="182" t="s">
        <v>96</v>
      </c>
      <c r="B107" s="183"/>
      <c r="C107" s="183"/>
      <c r="D107" s="183"/>
      <c r="E107" s="183"/>
      <c r="F107" s="183"/>
      <c r="G107" s="183"/>
      <c r="H107" s="184"/>
      <c r="I107" s="4">
        <v>100</v>
      </c>
      <c r="J107" s="13"/>
      <c r="K107" s="13"/>
    </row>
    <row r="108" spans="1:11">
      <c r="A108" s="182" t="s">
        <v>97</v>
      </c>
      <c r="B108" s="183"/>
      <c r="C108" s="183"/>
      <c r="D108" s="183"/>
      <c r="E108" s="183"/>
      <c r="F108" s="183"/>
      <c r="G108" s="183"/>
      <c r="H108" s="184"/>
      <c r="I108" s="4">
        <v>101</v>
      </c>
      <c r="J108" s="13">
        <v>162872</v>
      </c>
      <c r="K108" s="13">
        <v>1026734</v>
      </c>
    </row>
    <row r="109" spans="1:11">
      <c r="A109" s="182" t="s">
        <v>98</v>
      </c>
      <c r="B109" s="183"/>
      <c r="C109" s="183"/>
      <c r="D109" s="183"/>
      <c r="E109" s="183"/>
      <c r="F109" s="183"/>
      <c r="G109" s="183"/>
      <c r="H109" s="184"/>
      <c r="I109" s="4">
        <v>102</v>
      </c>
      <c r="J109" s="13">
        <v>3007017</v>
      </c>
      <c r="K109" s="13">
        <v>2175396</v>
      </c>
    </row>
    <row r="110" spans="1:11">
      <c r="A110" s="182" t="s">
        <v>101</v>
      </c>
      <c r="B110" s="183"/>
      <c r="C110" s="183"/>
      <c r="D110" s="183"/>
      <c r="E110" s="183"/>
      <c r="F110" s="183"/>
      <c r="G110" s="183"/>
      <c r="H110" s="184"/>
      <c r="I110" s="4">
        <v>103</v>
      </c>
      <c r="J110" s="13"/>
      <c r="K110" s="13"/>
    </row>
    <row r="111" spans="1:11">
      <c r="A111" s="182" t="s">
        <v>99</v>
      </c>
      <c r="B111" s="183"/>
      <c r="C111" s="183"/>
      <c r="D111" s="183"/>
      <c r="E111" s="183"/>
      <c r="F111" s="183"/>
      <c r="G111" s="183"/>
      <c r="H111" s="184"/>
      <c r="I111" s="4">
        <v>104</v>
      </c>
      <c r="J111" s="13"/>
      <c r="K111" s="13"/>
    </row>
    <row r="112" spans="1:11">
      <c r="A112" s="182" t="s">
        <v>100</v>
      </c>
      <c r="B112" s="183"/>
      <c r="C112" s="183"/>
      <c r="D112" s="183"/>
      <c r="E112" s="183"/>
      <c r="F112" s="183"/>
      <c r="G112" s="183"/>
      <c r="H112" s="184"/>
      <c r="I112" s="4">
        <v>105</v>
      </c>
      <c r="J112" s="13">
        <v>24095</v>
      </c>
      <c r="K112" s="13">
        <v>31121</v>
      </c>
    </row>
    <row r="113" spans="1:11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4">
        <v>106</v>
      </c>
      <c r="J113" s="13"/>
      <c r="K113" s="13">
        <v>4105597</v>
      </c>
    </row>
    <row r="114" spans="1:11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4">
        <v>107</v>
      </c>
      <c r="J114" s="12">
        <f>J69+J86+J90+J100+J113</f>
        <v>361856384</v>
      </c>
      <c r="K114" s="12">
        <f>K69+K86+K90+K100+K113</f>
        <v>355684980</v>
      </c>
    </row>
    <row r="115" spans="1:11">
      <c r="A115" s="215" t="s">
        <v>59</v>
      </c>
      <c r="B115" s="216"/>
      <c r="C115" s="216"/>
      <c r="D115" s="216"/>
      <c r="E115" s="216"/>
      <c r="F115" s="216"/>
      <c r="G115" s="216"/>
      <c r="H115" s="217"/>
      <c r="I115" s="5">
        <v>108</v>
      </c>
      <c r="J115" s="14"/>
      <c r="K115" s="14"/>
    </row>
    <row r="116" spans="1:11">
      <c r="A116" s="204" t="s">
        <v>287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>
      <c r="A117" s="195" t="s">
        <v>192</v>
      </c>
      <c r="B117" s="196"/>
      <c r="C117" s="196"/>
      <c r="D117" s="196"/>
      <c r="E117" s="196"/>
      <c r="F117" s="196"/>
      <c r="G117" s="196"/>
      <c r="H117" s="196"/>
      <c r="I117" s="221"/>
      <c r="J117" s="221"/>
      <c r="K117" s="222"/>
    </row>
    <row r="118" spans="1:11">
      <c r="A118" s="182" t="s">
        <v>8</v>
      </c>
      <c r="B118" s="183"/>
      <c r="C118" s="183"/>
      <c r="D118" s="183"/>
      <c r="E118" s="183"/>
      <c r="F118" s="183"/>
      <c r="G118" s="183"/>
      <c r="H118" s="184"/>
      <c r="I118" s="4">
        <v>109</v>
      </c>
      <c r="J118" s="13"/>
      <c r="K118" s="13"/>
    </row>
    <row r="119" spans="1:11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7">
        <v>110</v>
      </c>
      <c r="J119" s="14"/>
      <c r="K119" s="14"/>
    </row>
    <row r="120" spans="1:11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>
      <c r="A121" s="213" t="s">
        <v>102</v>
      </c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  <row r="122" spans="1:11">
      <c r="A122" s="213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</sheetData>
  <mergeCells count="122">
    <mergeCell ref="A107:H107"/>
    <mergeCell ref="A119:H119"/>
    <mergeCell ref="A99:H99"/>
    <mergeCell ref="A100:H100"/>
    <mergeCell ref="A101:H101"/>
    <mergeCell ref="A97:H97"/>
    <mergeCell ref="A98:H98"/>
    <mergeCell ref="A121:K121"/>
    <mergeCell ref="A122:K122"/>
    <mergeCell ref="A115:H115"/>
    <mergeCell ref="A116:K116"/>
    <mergeCell ref="A117:K117"/>
    <mergeCell ref="A118:H118"/>
    <mergeCell ref="A113:H113"/>
    <mergeCell ref="A114:H114"/>
    <mergeCell ref="A108:H108"/>
    <mergeCell ref="A109:H109"/>
    <mergeCell ref="A110:H110"/>
    <mergeCell ref="A111:H111"/>
    <mergeCell ref="A112:H112"/>
    <mergeCell ref="A93:H93"/>
    <mergeCell ref="A94:H94"/>
    <mergeCell ref="A95:H95"/>
    <mergeCell ref="A96:H96"/>
    <mergeCell ref="A102:H102"/>
    <mergeCell ref="A103:H103"/>
    <mergeCell ref="A104:H104"/>
    <mergeCell ref="A105:H105"/>
    <mergeCell ref="A106:H106"/>
    <mergeCell ref="A79:H79"/>
    <mergeCell ref="A80:H80"/>
    <mergeCell ref="A86:H86"/>
    <mergeCell ref="A87:H87"/>
    <mergeCell ref="A88:H88"/>
    <mergeCell ref="A89:H89"/>
    <mergeCell ref="A90:H90"/>
    <mergeCell ref="A91:H91"/>
    <mergeCell ref="A92:H92"/>
    <mergeCell ref="A83:H83"/>
    <mergeCell ref="A84:H84"/>
    <mergeCell ref="A85:H85"/>
    <mergeCell ref="A81:H81"/>
    <mergeCell ref="A82:H82"/>
    <mergeCell ref="A75:H75"/>
    <mergeCell ref="A76:H76"/>
    <mergeCell ref="A67:H67"/>
    <mergeCell ref="A68:K68"/>
    <mergeCell ref="A69:H69"/>
    <mergeCell ref="A65:H65"/>
    <mergeCell ref="A66:H66"/>
    <mergeCell ref="A77:H77"/>
    <mergeCell ref="A78:H78"/>
    <mergeCell ref="A61:H61"/>
    <mergeCell ref="A62:H62"/>
    <mergeCell ref="A63:H63"/>
    <mergeCell ref="A64:H64"/>
    <mergeCell ref="A70:H70"/>
    <mergeCell ref="A71:H71"/>
    <mergeCell ref="A72:H72"/>
    <mergeCell ref="A73:H73"/>
    <mergeCell ref="A74:H74"/>
    <mergeCell ref="A47:H47"/>
    <mergeCell ref="A48:H48"/>
    <mergeCell ref="A54:H54"/>
    <mergeCell ref="A55:H55"/>
    <mergeCell ref="A56:H56"/>
    <mergeCell ref="A57:H57"/>
    <mergeCell ref="A58:H58"/>
    <mergeCell ref="A59:H59"/>
    <mergeCell ref="A60:H60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H52"/>
    <mergeCell ref="A53:H53"/>
    <mergeCell ref="A33:H33"/>
    <mergeCell ref="A34:H34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9:H49"/>
    <mergeCell ref="A50:H50"/>
    <mergeCell ref="A35:H35"/>
    <mergeCell ref="A36:H36"/>
    <mergeCell ref="A37:H37"/>
    <mergeCell ref="A1:J1"/>
    <mergeCell ref="K1:K2"/>
    <mergeCell ref="A2:J2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:K67 J79:K84 J86:K11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view="pageBreakPreview" topLeftCell="A10" zoomScale="110" zoomScaleNormal="100" workbookViewId="0">
      <selection activeCell="M8" sqref="M8:M10"/>
    </sheetView>
  </sheetViews>
  <sheetFormatPr defaultRowHeight="12.75"/>
  <cols>
    <col min="8" max="8" width="4.85546875" customWidth="1"/>
    <col min="10" max="11" width="9.85546875" bestFit="1" customWidth="1"/>
    <col min="13" max="13" width="10.28515625" bestFit="1" customWidth="1"/>
  </cols>
  <sheetData>
    <row r="1" spans="1:11">
      <c r="A1" s="176" t="s">
        <v>160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>
      <c r="A2" s="180" t="s">
        <v>340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>
      <c r="A4" s="223" t="s">
        <v>336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6" t="s">
        <v>61</v>
      </c>
      <c r="B5" s="226"/>
      <c r="C5" s="226"/>
      <c r="D5" s="226"/>
      <c r="E5" s="226"/>
      <c r="F5" s="226"/>
      <c r="G5" s="226"/>
      <c r="H5" s="226"/>
      <c r="I5" s="77" t="s">
        <v>288</v>
      </c>
      <c r="J5" s="79" t="s">
        <v>156</v>
      </c>
      <c r="K5" s="79" t="s">
        <v>157</v>
      </c>
    </row>
    <row r="6" spans="1:11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>
      <c r="A7" s="195" t="s">
        <v>26</v>
      </c>
      <c r="B7" s="196"/>
      <c r="C7" s="196"/>
      <c r="D7" s="196"/>
      <c r="E7" s="196"/>
      <c r="F7" s="196"/>
      <c r="G7" s="196"/>
      <c r="H7" s="197"/>
      <c r="I7" s="6">
        <v>111</v>
      </c>
      <c r="J7" s="20">
        <f>SUM(J8:J9)</f>
        <v>70196565</v>
      </c>
      <c r="K7" s="20">
        <f>SUM(K8:K9)</f>
        <v>224592260</v>
      </c>
    </row>
    <row r="8" spans="1:11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54980219</v>
      </c>
      <c r="K8" s="13">
        <v>195177250</v>
      </c>
    </row>
    <row r="9" spans="1:11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15216346</v>
      </c>
      <c r="K9" s="13">
        <v>29415010</v>
      </c>
    </row>
    <row r="10" spans="1:11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72111718</v>
      </c>
      <c r="K10" s="12">
        <f>K11+K12+K16+K20+K21+K22+K25+K26</f>
        <v>237172201</v>
      </c>
    </row>
    <row r="11" spans="1:11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/>
      <c r="K11" s="13"/>
    </row>
    <row r="12" spans="1:11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56274206</v>
      </c>
      <c r="K12" s="12">
        <f>SUM(K13:K15)</f>
        <v>209268841</v>
      </c>
    </row>
    <row r="13" spans="1:11">
      <c r="A13" s="182" t="s">
        <v>152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687415</v>
      </c>
      <c r="K13" s="13">
        <v>3868378</v>
      </c>
    </row>
    <row r="14" spans="1:11">
      <c r="A14" s="182" t="s">
        <v>153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51912145</v>
      </c>
      <c r="K14" s="13">
        <v>185439070</v>
      </c>
    </row>
    <row r="15" spans="1:11">
      <c r="A15" s="182" t="s">
        <v>63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3674646</v>
      </c>
      <c r="K15" s="13">
        <v>19961393</v>
      </c>
    </row>
    <row r="16" spans="1:11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3075727</v>
      </c>
      <c r="K16" s="12">
        <f>SUM(K17:K19)</f>
        <v>7603790</v>
      </c>
    </row>
    <row r="17" spans="1:11">
      <c r="A17" s="182" t="s">
        <v>64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1707831</v>
      </c>
      <c r="K17" s="13">
        <v>4949728</v>
      </c>
    </row>
    <row r="18" spans="1:11">
      <c r="A18" s="182" t="s">
        <v>65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905172</v>
      </c>
      <c r="K18" s="13">
        <v>1475788</v>
      </c>
    </row>
    <row r="19" spans="1:11">
      <c r="A19" s="182" t="s">
        <v>66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462724</v>
      </c>
      <c r="K19" s="13">
        <v>1178274</v>
      </c>
    </row>
    <row r="20" spans="1:11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1495438</v>
      </c>
      <c r="K20" s="13">
        <v>1612616</v>
      </c>
    </row>
    <row r="21" spans="1:11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2335159</v>
      </c>
      <c r="K21" s="13">
        <v>16808499</v>
      </c>
    </row>
    <row r="22" spans="1:11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1793379</v>
      </c>
      <c r="K22" s="12">
        <f>SUM(K23:K24)</f>
        <v>560000</v>
      </c>
    </row>
    <row r="23" spans="1:11">
      <c r="A23" s="182" t="s">
        <v>143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/>
      <c r="K23" s="13">
        <v>560000</v>
      </c>
    </row>
    <row r="24" spans="1:11">
      <c r="A24" s="182" t="s">
        <v>144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>
        <v>1793379</v>
      </c>
      <c r="K24" s="13"/>
    </row>
    <row r="25" spans="1:11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7100000</v>
      </c>
      <c r="K25" s="13"/>
    </row>
    <row r="26" spans="1:11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>
        <v>37809</v>
      </c>
      <c r="K26" s="13">
        <v>1318455</v>
      </c>
    </row>
    <row r="27" spans="1:11">
      <c r="A27" s="198" t="s">
        <v>220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9002379</v>
      </c>
      <c r="K27" s="12">
        <f>SUM(K28:K32)</f>
        <v>10012311</v>
      </c>
    </row>
    <row r="28" spans="1:11" ht="12.75" customHeight="1">
      <c r="A28" s="198" t="s">
        <v>344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>
        <v>2077397</v>
      </c>
      <c r="K28" s="13">
        <v>959629</v>
      </c>
    </row>
    <row r="29" spans="1:11" ht="12.75" customHeight="1">
      <c r="A29" s="198" t="s">
        <v>345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6924982</v>
      </c>
      <c r="K29" s="13">
        <v>9052682</v>
      </c>
    </row>
    <row r="30" spans="1:11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/>
      <c r="K30" s="13"/>
    </row>
    <row r="31" spans="1:11">
      <c r="A31" s="198" t="s">
        <v>230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/>
      <c r="K31" s="13"/>
    </row>
    <row r="32" spans="1:11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/>
      <c r="K32" s="13"/>
    </row>
    <row r="33" spans="1:11">
      <c r="A33" s="198" t="s">
        <v>221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129656</v>
      </c>
      <c r="K33" s="12">
        <f>SUM(K34:K37)</f>
        <v>249351</v>
      </c>
    </row>
    <row r="34" spans="1:11" ht="12.75" customHeight="1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>
        <v>129656</v>
      </c>
      <c r="K34" s="13">
        <v>249351</v>
      </c>
    </row>
    <row r="35" spans="1:11" ht="12.75" customHeight="1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/>
      <c r="K35" s="13"/>
    </row>
    <row r="36" spans="1:11">
      <c r="A36" s="198" t="s">
        <v>231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/>
      <c r="K36" s="13"/>
    </row>
    <row r="37" spans="1:11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/>
      <c r="K37" s="13"/>
    </row>
    <row r="38" spans="1:11">
      <c r="A38" s="198" t="s">
        <v>202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/>
      <c r="K38" s="13"/>
    </row>
    <row r="39" spans="1:11">
      <c r="A39" s="198" t="s">
        <v>203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/>
      <c r="K39" s="13"/>
    </row>
    <row r="40" spans="1:11">
      <c r="A40" s="198" t="s">
        <v>232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/>
      <c r="K40" s="13"/>
    </row>
    <row r="41" spans="1:11">
      <c r="A41" s="198" t="s">
        <v>233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/>
      <c r="K41" s="13"/>
    </row>
    <row r="42" spans="1:11">
      <c r="A42" s="198" t="s">
        <v>222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79198944</v>
      </c>
      <c r="K42" s="12">
        <f>K7+K27+K38+K40</f>
        <v>234604571</v>
      </c>
    </row>
    <row r="43" spans="1:11">
      <c r="A43" s="198" t="s">
        <v>223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72241374</v>
      </c>
      <c r="K43" s="12">
        <f>K10+K33+K39+K41</f>
        <v>237421552</v>
      </c>
    </row>
    <row r="44" spans="1:11">
      <c r="A44" s="198" t="s">
        <v>242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6957570</v>
      </c>
      <c r="K44" s="12">
        <f>K42-K43</f>
        <v>-2816981</v>
      </c>
    </row>
    <row r="45" spans="1:11">
      <c r="A45" s="207" t="s">
        <v>225</v>
      </c>
      <c r="B45" s="208"/>
      <c r="C45" s="208"/>
      <c r="D45" s="208"/>
      <c r="E45" s="208"/>
      <c r="F45" s="208"/>
      <c r="G45" s="208"/>
      <c r="H45" s="209"/>
      <c r="I45" s="4">
        <v>149</v>
      </c>
      <c r="J45" s="12">
        <f>IF(J42&gt;J43,J42-J43,0)</f>
        <v>6957570</v>
      </c>
      <c r="K45" s="12">
        <f>IF(K42&gt;K43,K42-K43,0)</f>
        <v>0</v>
      </c>
    </row>
    <row r="46" spans="1:11">
      <c r="A46" s="207" t="s">
        <v>226</v>
      </c>
      <c r="B46" s="208"/>
      <c r="C46" s="208"/>
      <c r="D46" s="208"/>
      <c r="E46" s="208"/>
      <c r="F46" s="208"/>
      <c r="G46" s="208"/>
      <c r="H46" s="209"/>
      <c r="I46" s="4">
        <v>150</v>
      </c>
      <c r="J46" s="12">
        <f>IF(J43&gt;J42,J43-J42,0)</f>
        <v>0</v>
      </c>
      <c r="K46" s="12">
        <f>IF(K43&gt;K42,K43-K42,0)</f>
        <v>2816981</v>
      </c>
    </row>
    <row r="47" spans="1:11">
      <c r="A47" s="198" t="s">
        <v>224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2622255</v>
      </c>
      <c r="K47" s="13">
        <v>215030</v>
      </c>
    </row>
    <row r="48" spans="1:11">
      <c r="A48" s="198" t="s">
        <v>243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4335315</v>
      </c>
      <c r="K48" s="12">
        <f>K44-K47</f>
        <v>-3032011</v>
      </c>
    </row>
    <row r="49" spans="1:11">
      <c r="A49" s="207" t="s">
        <v>199</v>
      </c>
      <c r="B49" s="208"/>
      <c r="C49" s="208"/>
      <c r="D49" s="208"/>
      <c r="E49" s="208"/>
      <c r="F49" s="208"/>
      <c r="G49" s="208"/>
      <c r="H49" s="209"/>
      <c r="I49" s="4">
        <v>153</v>
      </c>
      <c r="J49" s="12">
        <f>IF(J48&gt;0,J48,0)</f>
        <v>4335315</v>
      </c>
      <c r="K49" s="12">
        <f>IF(K48&gt;0,K48,0)</f>
        <v>0</v>
      </c>
    </row>
    <row r="50" spans="1:11">
      <c r="A50" s="227" t="s">
        <v>227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8">
        <f>IF(J48&lt;0,-J48,0)</f>
        <v>0</v>
      </c>
      <c r="K50" s="18">
        <f>IF(K48&lt;0,-K48,0)</f>
        <v>3032011</v>
      </c>
    </row>
    <row r="51" spans="1:11">
      <c r="A51" s="204" t="s">
        <v>120</v>
      </c>
      <c r="B51" s="218"/>
      <c r="C51" s="218"/>
      <c r="D51" s="218"/>
      <c r="E51" s="218"/>
      <c r="F51" s="218"/>
      <c r="G51" s="218"/>
      <c r="H51" s="218"/>
      <c r="I51" s="230"/>
      <c r="J51" s="230"/>
      <c r="K51" s="231"/>
    </row>
    <row r="52" spans="1:11">
      <c r="A52" s="195" t="s">
        <v>193</v>
      </c>
      <c r="B52" s="196"/>
      <c r="C52" s="196"/>
      <c r="D52" s="196"/>
      <c r="E52" s="196"/>
      <c r="F52" s="196"/>
      <c r="G52" s="196"/>
      <c r="H52" s="196"/>
      <c r="I52" s="221"/>
      <c r="J52" s="221"/>
      <c r="K52" s="222"/>
    </row>
    <row r="53" spans="1:11">
      <c r="A53" s="232" t="s">
        <v>240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/>
      <c r="K53" s="13"/>
    </row>
    <row r="54" spans="1:11">
      <c r="A54" s="232" t="s">
        <v>241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/>
      <c r="K54" s="14"/>
    </row>
    <row r="55" spans="1:11">
      <c r="A55" s="204" t="s">
        <v>196</v>
      </c>
      <c r="B55" s="218"/>
      <c r="C55" s="218"/>
      <c r="D55" s="218"/>
      <c r="E55" s="218"/>
      <c r="F55" s="218"/>
      <c r="G55" s="218"/>
      <c r="H55" s="218"/>
      <c r="I55" s="230"/>
      <c r="J55" s="230"/>
      <c r="K55" s="231"/>
    </row>
    <row r="56" spans="1:11">
      <c r="A56" s="195" t="s">
        <v>211</v>
      </c>
      <c r="B56" s="196"/>
      <c r="C56" s="196"/>
      <c r="D56" s="196"/>
      <c r="E56" s="196"/>
      <c r="F56" s="196"/>
      <c r="G56" s="196"/>
      <c r="H56" s="197"/>
      <c r="I56" s="21">
        <v>157</v>
      </c>
      <c r="J56" s="11">
        <f>J48</f>
        <v>4335315</v>
      </c>
      <c r="K56" s="11">
        <f>K48</f>
        <v>-3032011</v>
      </c>
    </row>
    <row r="57" spans="1:11">
      <c r="A57" s="198" t="s">
        <v>228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0</v>
      </c>
      <c r="K57" s="12">
        <f>SUM(K58:K64)</f>
        <v>0</v>
      </c>
    </row>
    <row r="58" spans="1:11">
      <c r="A58" s="198" t="s">
        <v>234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/>
      <c r="K58" s="13"/>
    </row>
    <row r="59" spans="1:11">
      <c r="A59" s="198" t="s">
        <v>235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/>
      <c r="K59" s="13"/>
    </row>
    <row r="60" spans="1:11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/>
      <c r="K60" s="13"/>
    </row>
    <row r="61" spans="1:11">
      <c r="A61" s="198" t="s">
        <v>236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</row>
    <row r="62" spans="1:11">
      <c r="A62" s="198" t="s">
        <v>237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</row>
    <row r="63" spans="1:11">
      <c r="A63" s="198" t="s">
        <v>238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</row>
    <row r="64" spans="1:11">
      <c r="A64" s="198" t="s">
        <v>239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</row>
    <row r="65" spans="1:11">
      <c r="A65" s="198" t="s">
        <v>229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/>
      <c r="K65" s="13"/>
    </row>
    <row r="66" spans="1:11">
      <c r="A66" s="198" t="s">
        <v>200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0</v>
      </c>
      <c r="K66" s="12">
        <f>K57-K65</f>
        <v>0</v>
      </c>
    </row>
    <row r="67" spans="1:11">
      <c r="A67" s="198" t="s">
        <v>201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4335315</v>
      </c>
      <c r="K67" s="18">
        <f>K56+K66</f>
        <v>-3032011</v>
      </c>
    </row>
    <row r="68" spans="1:11">
      <c r="A68" s="204" t="s">
        <v>195</v>
      </c>
      <c r="B68" s="218"/>
      <c r="C68" s="218"/>
      <c r="D68" s="218"/>
      <c r="E68" s="218"/>
      <c r="F68" s="218"/>
      <c r="G68" s="218"/>
      <c r="H68" s="218"/>
      <c r="I68" s="230"/>
      <c r="J68" s="230"/>
      <c r="K68" s="231"/>
    </row>
    <row r="69" spans="1:11">
      <c r="A69" s="195" t="s">
        <v>194</v>
      </c>
      <c r="B69" s="196"/>
      <c r="C69" s="196"/>
      <c r="D69" s="196"/>
      <c r="E69" s="196"/>
      <c r="F69" s="196"/>
      <c r="G69" s="196"/>
      <c r="H69" s="196"/>
      <c r="I69" s="221"/>
      <c r="J69" s="221"/>
      <c r="K69" s="222"/>
    </row>
    <row r="70" spans="1:11">
      <c r="A70" s="232" t="s">
        <v>240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/>
      <c r="K70" s="13"/>
    </row>
    <row r="71" spans="1:11">
      <c r="A71" s="235" t="s">
        <v>241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topLeftCell="A4" zoomScale="110" zoomScaleNormal="100" workbookViewId="0">
      <selection activeCell="O20" sqref="O20"/>
    </sheetView>
  </sheetViews>
  <sheetFormatPr defaultRowHeight="12.75"/>
  <cols>
    <col min="8" max="8" width="4.28515625" customWidth="1"/>
    <col min="10" max="11" width="9.85546875" bestFit="1" customWidth="1"/>
  </cols>
  <sheetData>
    <row r="1" spans="1:11">
      <c r="A1" s="238" t="s">
        <v>169</v>
      </c>
      <c r="B1" s="239"/>
      <c r="C1" s="239"/>
      <c r="D1" s="239"/>
      <c r="E1" s="239"/>
      <c r="F1" s="239"/>
      <c r="G1" s="239"/>
      <c r="H1" s="239"/>
      <c r="I1" s="239"/>
      <c r="J1" s="240"/>
      <c r="K1" s="178"/>
    </row>
    <row r="2" spans="1:11">
      <c r="A2" s="242" t="s">
        <v>341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>
      <c r="A4" s="244" t="s">
        <v>335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288</v>
      </c>
      <c r="J5" s="88" t="s">
        <v>156</v>
      </c>
      <c r="K5" s="88" t="s">
        <v>157</v>
      </c>
    </row>
    <row r="6" spans="1:11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292</v>
      </c>
      <c r="K6" s="90" t="s">
        <v>293</v>
      </c>
    </row>
    <row r="7" spans="1:11">
      <c r="A7" s="249" t="s">
        <v>161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>
      <c r="A8" s="182" t="s">
        <v>40</v>
      </c>
      <c r="B8" s="183"/>
      <c r="C8" s="183"/>
      <c r="D8" s="183"/>
      <c r="E8" s="183"/>
      <c r="F8" s="183"/>
      <c r="G8" s="183"/>
      <c r="H8" s="183"/>
      <c r="I8" s="4">
        <v>1</v>
      </c>
      <c r="J8" s="8">
        <v>6965330</v>
      </c>
      <c r="K8" s="13">
        <v>-2816981</v>
      </c>
    </row>
    <row r="9" spans="1:11">
      <c r="A9" s="182" t="s">
        <v>41</v>
      </c>
      <c r="B9" s="183"/>
      <c r="C9" s="183"/>
      <c r="D9" s="183"/>
      <c r="E9" s="183"/>
      <c r="F9" s="183"/>
      <c r="G9" s="183"/>
      <c r="H9" s="183"/>
      <c r="I9" s="4">
        <v>2</v>
      </c>
      <c r="J9" s="8">
        <v>1495438</v>
      </c>
      <c r="K9" s="13">
        <v>1612617</v>
      </c>
    </row>
    <row r="10" spans="1:11">
      <c r="A10" s="182" t="s">
        <v>42</v>
      </c>
      <c r="B10" s="183"/>
      <c r="C10" s="183"/>
      <c r="D10" s="183"/>
      <c r="E10" s="183"/>
      <c r="F10" s="183"/>
      <c r="G10" s="183"/>
      <c r="H10" s="183"/>
      <c r="I10" s="4">
        <v>3</v>
      </c>
      <c r="J10" s="8">
        <v>53012014</v>
      </c>
      <c r="K10" s="13">
        <v>31745634</v>
      </c>
    </row>
    <row r="11" spans="1:11">
      <c r="A11" s="182" t="s">
        <v>43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>
      <c r="A12" s="182" t="s">
        <v>44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>
        <v>2045699</v>
      </c>
    </row>
    <row r="13" spans="1:11">
      <c r="A13" s="182" t="s">
        <v>53</v>
      </c>
      <c r="B13" s="183"/>
      <c r="C13" s="183"/>
      <c r="D13" s="183"/>
      <c r="E13" s="183"/>
      <c r="F13" s="183"/>
      <c r="G13" s="183"/>
      <c r="H13" s="183"/>
      <c r="I13" s="4">
        <v>6</v>
      </c>
      <c r="J13" s="8">
        <v>39332661</v>
      </c>
      <c r="K13" s="13"/>
    </row>
    <row r="14" spans="1:11">
      <c r="A14" s="198" t="s">
        <v>162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100805443</v>
      </c>
      <c r="K14" s="12">
        <f>SUM(K8:K13)</f>
        <v>32586969</v>
      </c>
    </row>
    <row r="15" spans="1:11">
      <c r="A15" s="182" t="s">
        <v>54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>
      <c r="A16" s="182" t="s">
        <v>55</v>
      </c>
      <c r="B16" s="183"/>
      <c r="C16" s="183"/>
      <c r="D16" s="183"/>
      <c r="E16" s="183"/>
      <c r="F16" s="183"/>
      <c r="G16" s="183"/>
      <c r="H16" s="183"/>
      <c r="I16" s="4">
        <v>9</v>
      </c>
      <c r="J16" s="8">
        <v>56978293</v>
      </c>
      <c r="K16" s="13">
        <v>70270810</v>
      </c>
    </row>
    <row r="17" spans="1:11">
      <c r="A17" s="182" t="s">
        <v>56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>
        <v>2045699</v>
      </c>
      <c r="K17" s="13"/>
    </row>
    <row r="18" spans="1:11">
      <c r="A18" s="182" t="s">
        <v>57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>
        <v>51540412</v>
      </c>
      <c r="K18" s="13"/>
    </row>
    <row r="19" spans="1:11">
      <c r="A19" s="198" t="s">
        <v>163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110564404</v>
      </c>
      <c r="K19" s="12">
        <f>SUM(K15:K18)</f>
        <v>70270810</v>
      </c>
    </row>
    <row r="20" spans="1:11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9758961</v>
      </c>
      <c r="K21" s="12">
        <f>IF(K19&gt;K14,K19-K14,0)</f>
        <v>37683841</v>
      </c>
    </row>
    <row r="22" spans="1:11">
      <c r="A22" s="249" t="s">
        <v>164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>
      <c r="A23" s="182" t="s">
        <v>184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/>
      <c r="K23" s="13"/>
    </row>
    <row r="24" spans="1:11">
      <c r="A24" s="182" t="s">
        <v>185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>
        <v>23266983</v>
      </c>
      <c r="K24" s="13"/>
    </row>
    <row r="25" spans="1:11">
      <c r="A25" s="182" t="s">
        <v>186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>
        <v>5801353</v>
      </c>
      <c r="K25" s="13">
        <v>10920759</v>
      </c>
    </row>
    <row r="26" spans="1:11">
      <c r="A26" s="182" t="s">
        <v>187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>
      <c r="A27" s="182" t="s">
        <v>188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>
      <c r="A28" s="198" t="s">
        <v>173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29068336</v>
      </c>
      <c r="K28" s="12">
        <f>SUM(K23:K27)</f>
        <v>10920759</v>
      </c>
    </row>
    <row r="29" spans="1:11">
      <c r="A29" s="182" t="s">
        <v>121</v>
      </c>
      <c r="B29" s="183"/>
      <c r="C29" s="183"/>
      <c r="D29" s="183"/>
      <c r="E29" s="183"/>
      <c r="F29" s="183"/>
      <c r="G29" s="183"/>
      <c r="H29" s="183"/>
      <c r="I29" s="4">
        <v>21</v>
      </c>
      <c r="J29" s="8">
        <v>113474</v>
      </c>
      <c r="K29" s="13">
        <v>4162292</v>
      </c>
    </row>
    <row r="30" spans="1:11">
      <c r="A30" s="182" t="s">
        <v>122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>
      <c r="A31" s="182" t="s">
        <v>16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113474</v>
      </c>
      <c r="K32" s="12">
        <f>SUM(K29:K31)</f>
        <v>4162292</v>
      </c>
    </row>
    <row r="33" spans="1:11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28954862</v>
      </c>
      <c r="K33" s="12">
        <f>IF(K28&gt;K32,K28-K32,0)</f>
        <v>6758467</v>
      </c>
    </row>
    <row r="34" spans="1:11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>
      <c r="A35" s="249" t="s">
        <v>165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>
      <c r="A36" s="182" t="s">
        <v>179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/>
      <c r="K36" s="13"/>
    </row>
    <row r="37" spans="1:11">
      <c r="A37" s="182" t="s">
        <v>29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>
        <v>20061642</v>
      </c>
      <c r="K37" s="13">
        <v>37666749</v>
      </c>
    </row>
    <row r="38" spans="1:11">
      <c r="A38" s="182" t="s">
        <v>30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>
        <v>17938693</v>
      </c>
    </row>
    <row r="39" spans="1:11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20061642</v>
      </c>
      <c r="K39" s="12">
        <f>SUM(K36:K38)</f>
        <v>55605442</v>
      </c>
    </row>
    <row r="40" spans="1:11">
      <c r="A40" s="182" t="s">
        <v>31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/>
      <c r="K40" s="13"/>
    </row>
    <row r="41" spans="1:11">
      <c r="A41" s="182" t="s">
        <v>32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>
      <c r="A42" s="182" t="s">
        <v>33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>
      <c r="A43" s="182" t="s">
        <v>34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>
      <c r="A44" s="182" t="s">
        <v>35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>
        <v>46498415</v>
      </c>
      <c r="K44" s="13">
        <v>29163634</v>
      </c>
    </row>
    <row r="45" spans="1:11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46498415</v>
      </c>
      <c r="K45" s="12">
        <f>SUM(K40:K44)</f>
        <v>29163634</v>
      </c>
    </row>
    <row r="46" spans="1:11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0</v>
      </c>
      <c r="K46" s="12">
        <f>IF(K39&gt;K45,K39-K45,0)</f>
        <v>26441808</v>
      </c>
    </row>
    <row r="47" spans="1:11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26436773</v>
      </c>
      <c r="K47" s="12">
        <f>IF(K45&gt;K39,K45-K39,0)</f>
        <v>0</v>
      </c>
    </row>
    <row r="48" spans="1:11">
      <c r="A48" s="182" t="s">
        <v>72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>
      <c r="A49" s="182" t="s">
        <v>73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7240872</v>
      </c>
      <c r="K49" s="12">
        <f>IF(K21-K20+K34-K33+K47-K46&gt;0,K21-K20+K34-K33+K47-K46,0)</f>
        <v>4483566</v>
      </c>
    </row>
    <row r="50" spans="1:11">
      <c r="A50" s="182" t="s">
        <v>166</v>
      </c>
      <c r="B50" s="183"/>
      <c r="C50" s="183"/>
      <c r="D50" s="183"/>
      <c r="E50" s="183"/>
      <c r="F50" s="183"/>
      <c r="G50" s="183"/>
      <c r="H50" s="183"/>
      <c r="I50" s="4">
        <v>41</v>
      </c>
      <c r="J50" s="8">
        <v>17884854</v>
      </c>
      <c r="K50" s="13">
        <v>10643982</v>
      </c>
    </row>
    <row r="51" spans="1:11">
      <c r="A51" s="182" t="s">
        <v>181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/>
      <c r="K51" s="13"/>
    </row>
    <row r="52" spans="1:11">
      <c r="A52" s="182" t="s">
        <v>182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>
        <v>7240872</v>
      </c>
      <c r="K52" s="13">
        <v>4483566</v>
      </c>
    </row>
    <row r="53" spans="1:11">
      <c r="A53" s="210" t="s">
        <v>183</v>
      </c>
      <c r="B53" s="211"/>
      <c r="C53" s="211"/>
      <c r="D53" s="211"/>
      <c r="E53" s="211"/>
      <c r="F53" s="211"/>
      <c r="G53" s="211"/>
      <c r="H53" s="211"/>
      <c r="I53" s="7">
        <v>44</v>
      </c>
      <c r="J53" s="10">
        <f>J50+J51-J52</f>
        <v>10643982</v>
      </c>
      <c r="K53" s="18">
        <f>K50+K51-K52</f>
        <v>6160416</v>
      </c>
    </row>
  </sheetData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45:K49 J39:K39 J28:K28 J14:K14 J53:K53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Normal="100" workbookViewId="0">
      <selection sqref="A1:J1"/>
    </sheetView>
  </sheetViews>
  <sheetFormatPr defaultRowHeight="12.75"/>
  <sheetData>
    <row r="1" spans="1:11">
      <c r="A1" s="238" t="s">
        <v>204</v>
      </c>
      <c r="B1" s="239"/>
      <c r="C1" s="239"/>
      <c r="D1" s="239"/>
      <c r="E1" s="239"/>
      <c r="F1" s="239"/>
      <c r="G1" s="239"/>
      <c r="H1" s="239"/>
      <c r="I1" s="239"/>
      <c r="J1" s="240"/>
      <c r="K1" s="253"/>
    </row>
    <row r="2" spans="1:11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288</v>
      </c>
      <c r="J5" s="88" t="s">
        <v>156</v>
      </c>
      <c r="K5" s="88" t="s">
        <v>157</v>
      </c>
    </row>
    <row r="6" spans="1:11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292</v>
      </c>
      <c r="K6" s="90" t="s">
        <v>293</v>
      </c>
    </row>
    <row r="7" spans="1:11">
      <c r="A7" s="249" t="s">
        <v>161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>
      <c r="A8" s="182" t="s">
        <v>206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>
      <c r="A9" s="182" t="s">
        <v>125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>
      <c r="A10" s="182" t="s">
        <v>126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>
      <c r="A11" s="182" t="s">
        <v>127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>
      <c r="A12" s="182" t="s">
        <v>128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>
      <c r="A13" s="198" t="s">
        <v>205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>
      <c r="A14" s="182" t="s">
        <v>129</v>
      </c>
      <c r="B14" s="183"/>
      <c r="C14" s="183"/>
      <c r="D14" s="183"/>
      <c r="E14" s="183"/>
      <c r="F14" s="183"/>
      <c r="G14" s="183"/>
      <c r="H14" s="183"/>
      <c r="I14" s="4">
        <v>7</v>
      </c>
      <c r="J14" s="8"/>
      <c r="K14" s="13"/>
    </row>
    <row r="15" spans="1:11">
      <c r="A15" s="182" t="s">
        <v>130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>
      <c r="A16" s="182" t="s">
        <v>131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>
      <c r="A17" s="182" t="s">
        <v>132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>
      <c r="A18" s="182" t="s">
        <v>133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>
      <c r="A19" s="182" t="s">
        <v>134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/>
      <c r="K19" s="13"/>
    </row>
    <row r="20" spans="1:11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>
      <c r="A21" s="198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01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49" t="s">
        <v>164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>
      <c r="A24" s="182" t="s">
        <v>170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>
      <c r="A25" s="182" t="s">
        <v>171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>
      <c r="A26" s="182" t="s">
        <v>48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>
      <c r="A27" s="182" t="s">
        <v>49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>
      <c r="A28" s="182" t="s">
        <v>172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49" t="s">
        <v>165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>
      <c r="A37" s="182" t="s">
        <v>179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>
      <c r="A38" s="182" t="s">
        <v>29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>
      <c r="A39" s="182" t="s">
        <v>30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82" t="s">
        <v>31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>
      <c r="A42" s="182" t="s">
        <v>32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>
      <c r="A43" s="182" t="s">
        <v>33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>
      <c r="A44" s="182" t="s">
        <v>34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>
      <c r="A45" s="182" t="s">
        <v>35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>
      <c r="A47" s="198" t="s">
        <v>167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198" t="s">
        <v>168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198" t="s">
        <v>166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>
      <c r="A52" s="198" t="s">
        <v>181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>
      <c r="A53" s="198" t="s">
        <v>182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>
      <c r="A54" s="201" t="s">
        <v>183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>
      <c r="A55" s="91" t="s">
        <v>180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Normal="100" workbookViewId="0">
      <selection activeCell="O14" sqref="O14"/>
    </sheetView>
  </sheetViews>
  <sheetFormatPr defaultColWidth="9.140625" defaultRowHeight="12.75"/>
  <cols>
    <col min="1" max="4" width="9.140625" style="98"/>
    <col min="5" max="5" width="10.140625" style="98" bestFit="1" customWidth="1"/>
    <col min="6" max="9" width="9.140625" style="98"/>
    <col min="10" max="11" width="9.85546875" style="98" bestFit="1" customWidth="1"/>
    <col min="12" max="16384" width="9.140625" style="98"/>
  </cols>
  <sheetData>
    <row r="1" spans="1:12">
      <c r="A1" s="260" t="s">
        <v>290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97"/>
    </row>
    <row r="2" spans="1:12" ht="15.75">
      <c r="A2" s="95"/>
      <c r="B2" s="96"/>
      <c r="C2" s="274" t="s">
        <v>291</v>
      </c>
      <c r="D2" s="274"/>
      <c r="E2" s="100">
        <v>40909</v>
      </c>
      <c r="F2" s="99" t="s">
        <v>256</v>
      </c>
      <c r="G2" s="275">
        <v>41274</v>
      </c>
      <c r="H2" s="276"/>
      <c r="I2" s="96"/>
      <c r="J2" s="96"/>
      <c r="K2" s="96"/>
      <c r="L2" s="101"/>
    </row>
    <row r="3" spans="1:12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102" t="s">
        <v>314</v>
      </c>
      <c r="J3" s="103" t="s">
        <v>156</v>
      </c>
      <c r="K3" s="103" t="s">
        <v>157</v>
      </c>
    </row>
    <row r="4" spans="1:12">
      <c r="A4" s="278">
        <v>1</v>
      </c>
      <c r="B4" s="278"/>
      <c r="C4" s="278"/>
      <c r="D4" s="278"/>
      <c r="E4" s="278"/>
      <c r="F4" s="278"/>
      <c r="G4" s="278"/>
      <c r="H4" s="278"/>
      <c r="I4" s="105">
        <v>2</v>
      </c>
      <c r="J4" s="104" t="s">
        <v>292</v>
      </c>
      <c r="K4" s="104" t="s">
        <v>293</v>
      </c>
    </row>
    <row r="5" spans="1:12">
      <c r="A5" s="262" t="s">
        <v>294</v>
      </c>
      <c r="B5" s="263"/>
      <c r="C5" s="263"/>
      <c r="D5" s="263"/>
      <c r="E5" s="263"/>
      <c r="F5" s="263"/>
      <c r="G5" s="263"/>
      <c r="H5" s="263"/>
      <c r="I5" s="106">
        <v>1</v>
      </c>
      <c r="J5" s="107">
        <v>323706800</v>
      </c>
      <c r="K5" s="107">
        <v>323706800</v>
      </c>
    </row>
    <row r="6" spans="1:12">
      <c r="A6" s="262" t="s">
        <v>295</v>
      </c>
      <c r="B6" s="263"/>
      <c r="C6" s="263"/>
      <c r="D6" s="263"/>
      <c r="E6" s="263"/>
      <c r="F6" s="263"/>
      <c r="G6" s="263"/>
      <c r="H6" s="263"/>
      <c r="I6" s="106">
        <v>2</v>
      </c>
      <c r="J6" s="108"/>
      <c r="K6" s="108"/>
    </row>
    <row r="7" spans="1:12">
      <c r="A7" s="262" t="s">
        <v>296</v>
      </c>
      <c r="B7" s="263"/>
      <c r="C7" s="263"/>
      <c r="D7" s="263"/>
      <c r="E7" s="263"/>
      <c r="F7" s="263"/>
      <c r="G7" s="263"/>
      <c r="H7" s="263"/>
      <c r="I7" s="106">
        <v>3</v>
      </c>
      <c r="J7" s="108"/>
      <c r="K7" s="108"/>
    </row>
    <row r="8" spans="1:12">
      <c r="A8" s="262" t="s">
        <v>297</v>
      </c>
      <c r="B8" s="263"/>
      <c r="C8" s="263"/>
      <c r="D8" s="263"/>
      <c r="E8" s="263"/>
      <c r="F8" s="263"/>
      <c r="G8" s="263"/>
      <c r="H8" s="263"/>
      <c r="I8" s="106">
        <v>4</v>
      </c>
      <c r="J8" s="108">
        <v>-59121229</v>
      </c>
      <c r="K8" s="108">
        <v>-54785914</v>
      </c>
    </row>
    <row r="9" spans="1:12">
      <c r="A9" s="262" t="s">
        <v>298</v>
      </c>
      <c r="B9" s="263"/>
      <c r="C9" s="263"/>
      <c r="D9" s="263"/>
      <c r="E9" s="263"/>
      <c r="F9" s="263"/>
      <c r="G9" s="263"/>
      <c r="H9" s="263"/>
      <c r="I9" s="106">
        <v>5</v>
      </c>
      <c r="J9" s="108">
        <v>4335315</v>
      </c>
      <c r="K9" s="108">
        <v>-3032011</v>
      </c>
    </row>
    <row r="10" spans="1:12">
      <c r="A10" s="262" t="s">
        <v>299</v>
      </c>
      <c r="B10" s="263"/>
      <c r="C10" s="263"/>
      <c r="D10" s="263"/>
      <c r="E10" s="263"/>
      <c r="F10" s="263"/>
      <c r="G10" s="263"/>
      <c r="H10" s="263"/>
      <c r="I10" s="106">
        <v>6</v>
      </c>
      <c r="J10" s="108"/>
      <c r="K10" s="108"/>
    </row>
    <row r="11" spans="1:12">
      <c r="A11" s="262" t="s">
        <v>300</v>
      </c>
      <c r="B11" s="263"/>
      <c r="C11" s="263"/>
      <c r="D11" s="263"/>
      <c r="E11" s="263"/>
      <c r="F11" s="263"/>
      <c r="G11" s="263"/>
      <c r="H11" s="263"/>
      <c r="I11" s="106">
        <v>7</v>
      </c>
      <c r="J11" s="108"/>
      <c r="K11" s="108"/>
    </row>
    <row r="12" spans="1:12">
      <c r="A12" s="262" t="s">
        <v>301</v>
      </c>
      <c r="B12" s="263"/>
      <c r="C12" s="263"/>
      <c r="D12" s="263"/>
      <c r="E12" s="263"/>
      <c r="F12" s="263"/>
      <c r="G12" s="263"/>
      <c r="H12" s="263"/>
      <c r="I12" s="106">
        <v>8</v>
      </c>
      <c r="J12" s="108"/>
      <c r="K12" s="108"/>
    </row>
    <row r="13" spans="1:12">
      <c r="A13" s="262" t="s">
        <v>302</v>
      </c>
      <c r="B13" s="263"/>
      <c r="C13" s="263"/>
      <c r="D13" s="263"/>
      <c r="E13" s="263"/>
      <c r="F13" s="263"/>
      <c r="G13" s="263"/>
      <c r="H13" s="263"/>
      <c r="I13" s="106">
        <v>9</v>
      </c>
      <c r="J13" s="108"/>
      <c r="K13" s="108"/>
    </row>
    <row r="14" spans="1:12">
      <c r="A14" s="264" t="s">
        <v>303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268920886</v>
      </c>
      <c r="K14" s="109">
        <f>SUM(K5:K13)</f>
        <v>265888875</v>
      </c>
    </row>
    <row r="15" spans="1:12">
      <c r="A15" s="262" t="s">
        <v>304</v>
      </c>
      <c r="B15" s="263"/>
      <c r="C15" s="263"/>
      <c r="D15" s="263"/>
      <c r="E15" s="263"/>
      <c r="F15" s="263"/>
      <c r="G15" s="263"/>
      <c r="H15" s="263"/>
      <c r="I15" s="106">
        <v>11</v>
      </c>
      <c r="J15" s="108"/>
      <c r="K15" s="108"/>
    </row>
    <row r="16" spans="1:12">
      <c r="A16" s="262" t="s">
        <v>305</v>
      </c>
      <c r="B16" s="263"/>
      <c r="C16" s="263"/>
      <c r="D16" s="263"/>
      <c r="E16" s="263"/>
      <c r="F16" s="263"/>
      <c r="G16" s="263"/>
      <c r="H16" s="263"/>
      <c r="I16" s="106">
        <v>12</v>
      </c>
      <c r="J16" s="108"/>
      <c r="K16" s="108"/>
    </row>
    <row r="17" spans="1:11">
      <c r="A17" s="262" t="s">
        <v>306</v>
      </c>
      <c r="B17" s="263"/>
      <c r="C17" s="263"/>
      <c r="D17" s="263"/>
      <c r="E17" s="263"/>
      <c r="F17" s="263"/>
      <c r="G17" s="263"/>
      <c r="H17" s="263"/>
      <c r="I17" s="106">
        <v>13</v>
      </c>
      <c r="J17" s="108"/>
      <c r="K17" s="108"/>
    </row>
    <row r="18" spans="1:11">
      <c r="A18" s="262" t="s">
        <v>307</v>
      </c>
      <c r="B18" s="263"/>
      <c r="C18" s="263"/>
      <c r="D18" s="263"/>
      <c r="E18" s="263"/>
      <c r="F18" s="263"/>
      <c r="G18" s="263"/>
      <c r="H18" s="263"/>
      <c r="I18" s="106">
        <v>14</v>
      </c>
      <c r="J18" s="108"/>
      <c r="K18" s="108"/>
    </row>
    <row r="19" spans="1:11">
      <c r="A19" s="262" t="s">
        <v>308</v>
      </c>
      <c r="B19" s="263"/>
      <c r="C19" s="263"/>
      <c r="D19" s="263"/>
      <c r="E19" s="263"/>
      <c r="F19" s="263"/>
      <c r="G19" s="263"/>
      <c r="H19" s="263"/>
      <c r="I19" s="106">
        <v>15</v>
      </c>
      <c r="J19" s="108"/>
      <c r="K19" s="108"/>
    </row>
    <row r="20" spans="1:11">
      <c r="A20" s="262" t="s">
        <v>309</v>
      </c>
      <c r="B20" s="263"/>
      <c r="C20" s="263"/>
      <c r="D20" s="263"/>
      <c r="E20" s="263"/>
      <c r="F20" s="263"/>
      <c r="G20" s="263"/>
      <c r="H20" s="263"/>
      <c r="I20" s="106">
        <v>16</v>
      </c>
      <c r="J20" s="108">
        <v>4335315</v>
      </c>
      <c r="K20" s="108">
        <v>-3032011</v>
      </c>
    </row>
    <row r="21" spans="1:11">
      <c r="A21" s="264" t="s">
        <v>310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4335315</v>
      </c>
      <c r="K21" s="110">
        <f>SUM(K15:K20)</f>
        <v>-3032011</v>
      </c>
    </row>
    <row r="22" spans="1:11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>
      <c r="A23" s="270" t="s">
        <v>311</v>
      </c>
      <c r="B23" s="271"/>
      <c r="C23" s="271"/>
      <c r="D23" s="271"/>
      <c r="E23" s="271"/>
      <c r="F23" s="271"/>
      <c r="G23" s="271"/>
      <c r="H23" s="271"/>
      <c r="I23" s="111">
        <v>18</v>
      </c>
      <c r="J23" s="107"/>
      <c r="K23" s="107"/>
    </row>
    <row r="24" spans="1:11" ht="23.25" customHeight="1">
      <c r="A24" s="272" t="s">
        <v>312</v>
      </c>
      <c r="B24" s="273"/>
      <c r="C24" s="273"/>
      <c r="D24" s="273"/>
      <c r="E24" s="273"/>
      <c r="F24" s="273"/>
      <c r="G24" s="273"/>
      <c r="H24" s="273"/>
      <c r="I24" s="112">
        <v>19</v>
      </c>
      <c r="J24" s="110"/>
      <c r="K24" s="110"/>
    </row>
    <row r="25" spans="1:11" ht="30" customHeight="1">
      <c r="A25" s="258" t="s">
        <v>313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Normal="100" workbookViewId="0"/>
  </sheetViews>
  <sheetFormatPr defaultRowHeight="12.75"/>
  <sheetData>
    <row r="1" spans="1:10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289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320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Zrino</cp:lastModifiedBy>
  <cp:lastPrinted>2013-05-31T13:28:27Z</cp:lastPrinted>
  <dcterms:created xsi:type="dcterms:W3CDTF">2008-10-17T11:51:54Z</dcterms:created>
  <dcterms:modified xsi:type="dcterms:W3CDTF">2013-05-31T13:30:39Z</dcterms:modified>
</cp:coreProperties>
</file>