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<sst xmlns="http://schemas.openxmlformats.org/spreadsheetml/2006/main" count="417" uniqueCount="358">
  <si>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</si>
  <si>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</si>
  <si>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</si>
  <si>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</si>
  <si>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</si>
  <si>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</si>
  <si>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</si>
  <si>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</si>
  <si>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</si>
  <si>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</si>
  <si>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</si>
  <si>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</si>
  <si>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</si>
  <si>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</si>
  <si>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</si>
  <si>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</si>
  <si>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</si>
  <si>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</si>
  <si>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</si>
  <si>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</si>
  <si>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</si>
  <si>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</si>
  <si>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</si>
  <si>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</si>
  <si>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</si>
  <si>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</si>
  <si>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</si>
  <si>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</si>
  <si>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</si>
  <si>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</si>
  <si>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</si>
  <si>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</si>
  <si>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</si>
  <si>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</si>
  <si>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</si>
  <si>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</si>
  <si>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</si>
  <si>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</si>
  <si>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</si>
  <si>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</si>
  <si>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</si>
  <si>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</si>
  <si>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</si>
  <si>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</si>
  <si>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</si>
  <si>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</si>
  <si>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</si>
  <si>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</si>
  <si>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</si>
  <si>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</si>
  <si>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</si>
  <si>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</si>
  <si>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</si>
  <si>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</si>
  <si>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</si>
  <si>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</si>
  <si>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</si>
  <si>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</si>
  <si>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</si>
  <si>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</si>
  <si>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</si>
  <si>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</si>
  <si>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</si>
  <si>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</si>
  <si>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</si>
  <si>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</si>
  <si>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</si>
  <si>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</si>
  <si>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</si>
  <si>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</si>
  <si>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</si>
  <si>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</si>
  <si>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</si>
  <si>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</si>
  <si>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</si>
  <si>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</si>
  <si>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</si>
  <si>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</si>
  <si>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</si>
  <si>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</si>
  <si>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</si>
  <si>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</si>
  <si>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</si>
  <si>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</si>
  <si>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</si>
  <si>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</si>
  <si>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</si>
  <si>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</si>
  <si>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</si>
  <si>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</si>
  <si>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</si>
  <si>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</si>
  <si>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</si>
  <si>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</si>
  <si>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</si>
  <si>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</si>
  <si>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</si>
  <si>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</si>
  <si>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</si>
  <si>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</si>
  <si>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</si>
  <si>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</si>
  <si>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</si>
  <si>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</si>
  <si>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</si>
  <si>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</si>
  <si>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</si>
  <si>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</si>
  <si>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</si>
  <si>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</si>
  <si>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</si>
  <si>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</si>
  <si>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</si>
  <si>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</si>
  <si>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</si>
  <si>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</si>
  <si>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</si>
  <si>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</si>
  <si>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</si>
  <si>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</si>
  <si>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</si>
  <si>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</si>
  <si>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</si>
  <si>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</si>
  <si>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</si>
  <si>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</si>
  <si>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</si>
  <si>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</si>
  <si>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</si>
  <si>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</si>
  <si>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</si>
  <si>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</si>
  <si>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</si>
  <si>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</si>
  <si>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</si>
  <si>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</si>
  <si>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</si>
  <si>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</si>
  <si>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</si>
  <si>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</si>
  <si>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</si>
  <si>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</si>
  <si>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</si>
  <si>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</si>
  <si>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</si>
  <si>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</si>
  <si>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</si>
  <si>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</si>
  <si>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</si>
  <si>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</si>
  <si>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</si>
  <si>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</si>
  <si>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</si>
  <si>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</si>
  <si>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</si>
  <si>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</si>
  <si>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</si>
  <si>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</si>
  <si>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</si>
  <si>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</si>
  <si>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</si>
  <si>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</si>
  <si>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</si>
  <si>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</si>
  <si>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</si>
  <si>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</si>
  <si>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</si>
  <si>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</si>
  <si>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</si>
  <si>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</si>
  <si>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</si>
  <si>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</si>
  <si>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</si>
  <si>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</si>
  <si>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</si>
  <si>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</si>
  <si>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</si>
  <si>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</si>
  <si>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</si>
  <si>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</si>
  <si>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</si>
  <si>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</si>
  <si>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</si>
  <si>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</si>
  <si>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</si>
  <si>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</si>
  <si>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</si>
  <si>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</si>
  <si>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</si>
  <si>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</si>
  <si>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</si>
  <si>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</si>
  <si>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</si>
  <si>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</si>
  <si>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</si>
  <si>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</si>
  <si>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</si>
  <si>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</si>
  <si>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</si>
  <si>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</si>
  <si>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</si>
  <si>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</si>
  <si>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</si>
  <si>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</si>
  <si>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</si>
  <si>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</si>
  <si>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</si>
  <si>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</si>
  <si>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</si>
  <si>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</si>
  <si>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</si>
  <si>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</si>
  <si>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</si>
  <si>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</si>
  <si>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</si>
  <si>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</si>
  <si>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</si>
  <si>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</si>
  <si>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</si>
  <si>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</si>
  <si>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</si>
  <si>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</si>
  <si>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</si>
  <si>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</si>
  <si>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</si>
  <si>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</si>
  <si>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</si>
  <si>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</si>
  <si>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</si>
  <si>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</si>
  <si>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</si>
  <si>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</si>
  <si>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</si>
  <si>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</si>
  <si>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</si>
  <si>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</si>
  <si>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</si>
  <si>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</si>
  <si>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</si>
  <si>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</si>
  <si>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</si>
  <si>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</si>
  <si>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</si>
  <si>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</si>
  <si>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</si>
  <si>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</si>
  <si>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</si>
  <si>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</si>
  <si>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</si>
  <si>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</si>
  <si>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</si>
  <si>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</si>
  <si>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</si>
  <si>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</si>
  <si>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</si>
  <si>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</si>
  <si>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</si>
  <si>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</si>
  <si>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</si>
  <si>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</si>
  <si>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</si>
  <si>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</si>
  <si>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</si>
  <si>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</si>
  <si>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</si>
  <si>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</si>
  <si>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</si>
  <si>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</si>
  <si>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</si>
  <si>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</si>
  <si>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</si>
  <si>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</si>
  <si>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</si>
  <si>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</si>
  <si>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</si>
  <si>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</si>
  <si>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</si>
  <si>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</si>
  <si>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</si>
  <si>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</si>
  <si>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</si>
  <si>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</si>
  <si>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</si>
  <si>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</si>
  <si>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</si>
  <si>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</si>
  <si>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</si>
  <si>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</si>
  <si>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</si>
  <si>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</si>
  <si>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</si>
  <si>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</si>
  <si>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</si>
  <si>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</si>
  <si>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</si>
  <si>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</si>
  <si>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</si>
  <si>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</si>
  <si>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</si>
  <si>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</si>
  <si>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</si>
  <si>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</si>
  <si>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</si>
  <si>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</si>
  <si>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</si>
  <si>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</si>
  <si>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</si>
  <si>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</si>
  <si>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</si>
  <si>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</si>
  <si>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</si>
  <si>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</si>
  <si>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</si>
  <si>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</si>
  <si>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</si>
  <si>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</si>
  <si>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</si>
  <si>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</si>
  <si>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</si>
  <si>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</si>
  <si>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31.03.2011.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</si>
  <si>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</si>
  <si>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</si>
  <si>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</si>
  <si>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</si>
  <si>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</si>
  <si>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</si>
  <si>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</si>
  <si>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</si>
  <si>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</si>
  <si>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</si>
  <si>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</si>
  <si>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</si>
  <si>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</si>
  <si>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</si>
  <si>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</si>
  <si>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</si>
  <si>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</si>
  <si>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</si>
  <si>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</si>
  <si>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</si>
  <si>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</si>
  <si>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</si>
  <si>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</si>
  <si>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</si>
  <si>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</si>
  <si>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 xml:space="preserve">TOLIĆ MARIJA </t>
  </si>
  <si>
    <t>035-446-256</t>
  </si>
  <si>
    <t>035-444-108</t>
  </si>
  <si>
    <t>uprava @duro-dakovic.com</t>
  </si>
  <si>
    <t>STIPETIĆ ZDRAVKO</t>
  </si>
  <si>
    <t>stanje na dan 31.3.2011.</t>
  </si>
  <si>
    <t>Obveznik: ĐURO ĐAKOVIĆ Holding d.d.</t>
  </si>
  <si>
    <t>u razdoblju 1.1.2011. do 31.3.2011.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</si>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</sst>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1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0" fillId="0" borderId="28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O21" sqref="O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6" t="s">
        <v>245</v>
      </c>
      <c r="B1" s="157"/>
      <c r="C1" s="157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5" t="s">
        <v>246</v>
      </c>
      <c r="B2" s="196"/>
      <c r="C2" s="196"/>
      <c r="D2" s="197"/>
      <c r="E2" s="111" t="s">
        <v>319</v>
      </c>
      <c r="F2" s="12"/>
      <c r="G2" s="13" t="s">
        <v>247</v>
      </c>
      <c r="H2" s="111" t="s">
        <v>320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98" t="s">
        <v>313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0" t="s">
        <v>248</v>
      </c>
      <c r="B6" s="151"/>
      <c r="C6" s="159" t="s">
        <v>321</v>
      </c>
      <c r="D6" s="160"/>
      <c r="E6" s="190"/>
      <c r="F6" s="190"/>
      <c r="G6" s="190"/>
      <c r="H6" s="190"/>
      <c r="I6" s="113"/>
      <c r="J6" s="10"/>
      <c r="K6" s="10"/>
      <c r="L6" s="10"/>
    </row>
    <row r="7" spans="1:12" ht="12.75">
      <c r="A7" s="88"/>
      <c r="B7" s="22"/>
      <c r="C7" s="23"/>
      <c r="D7" s="23"/>
      <c r="E7" s="190"/>
      <c r="F7" s="190"/>
      <c r="G7" s="190"/>
      <c r="H7" s="190"/>
      <c r="I7" s="113"/>
      <c r="J7" s="10"/>
      <c r="K7" s="10"/>
      <c r="L7" s="10"/>
    </row>
    <row r="8" spans="1:12" ht="12.75">
      <c r="A8" s="201" t="s">
        <v>249</v>
      </c>
      <c r="B8" s="202"/>
      <c r="C8" s="159" t="s">
        <v>322</v>
      </c>
      <c r="D8" s="160"/>
      <c r="E8" s="190"/>
      <c r="F8" s="190"/>
      <c r="G8" s="190"/>
      <c r="H8" s="190"/>
      <c r="I8" s="114"/>
      <c r="J8" s="10"/>
      <c r="K8" s="10"/>
      <c r="L8" s="10"/>
    </row>
    <row r="9" spans="1:12" ht="12.75">
      <c r="A9" s="90"/>
      <c r="B9" s="46"/>
      <c r="C9" s="115"/>
      <c r="D9" s="23"/>
      <c r="E9" s="23"/>
      <c r="F9" s="23"/>
      <c r="G9" s="23"/>
      <c r="H9" s="23"/>
      <c r="I9" s="23"/>
      <c r="J9" s="10"/>
      <c r="K9" s="10"/>
      <c r="L9" s="10"/>
    </row>
    <row r="10" spans="1:12" ht="12.75">
      <c r="A10" s="138" t="s">
        <v>250</v>
      </c>
      <c r="B10" s="193"/>
      <c r="C10" s="159">
        <v>58828286397</v>
      </c>
      <c r="D10" s="160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94"/>
      <c r="B11" s="193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50" t="s">
        <v>251</v>
      </c>
      <c r="B12" s="151"/>
      <c r="C12" s="164" t="s">
        <v>323</v>
      </c>
      <c r="D12" s="186"/>
      <c r="E12" s="186"/>
      <c r="F12" s="186"/>
      <c r="G12" s="186"/>
      <c r="H12" s="186"/>
      <c r="I12" s="153"/>
      <c r="J12" s="10"/>
      <c r="K12" s="10"/>
      <c r="L12" s="10"/>
    </row>
    <row r="13" spans="1:12" ht="12.75">
      <c r="A13" s="88"/>
      <c r="B13" s="22"/>
      <c r="C13" s="116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50" t="s">
        <v>252</v>
      </c>
      <c r="B14" s="151"/>
      <c r="C14" s="191">
        <v>35000</v>
      </c>
      <c r="D14" s="192"/>
      <c r="E14" s="23"/>
      <c r="F14" s="164" t="s">
        <v>324</v>
      </c>
      <c r="G14" s="186"/>
      <c r="H14" s="186"/>
      <c r="I14" s="153"/>
      <c r="J14" s="10"/>
      <c r="K14" s="10"/>
      <c r="L14" s="10"/>
    </row>
    <row r="15" spans="1:12" ht="12.75">
      <c r="A15" s="88"/>
      <c r="B15" s="22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50" t="s">
        <v>253</v>
      </c>
      <c r="B16" s="151"/>
      <c r="C16" s="164" t="s">
        <v>325</v>
      </c>
      <c r="D16" s="186"/>
      <c r="E16" s="186"/>
      <c r="F16" s="186"/>
      <c r="G16" s="186"/>
      <c r="H16" s="186"/>
      <c r="I16" s="153"/>
      <c r="J16" s="10"/>
      <c r="K16" s="10"/>
      <c r="L16" s="10"/>
    </row>
    <row r="17" spans="1:12" ht="12.75">
      <c r="A17" s="88"/>
      <c r="B17" s="22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50" t="s">
        <v>254</v>
      </c>
      <c r="B18" s="151"/>
      <c r="C18" s="187" t="s">
        <v>326</v>
      </c>
      <c r="D18" s="188"/>
      <c r="E18" s="188"/>
      <c r="F18" s="188"/>
      <c r="G18" s="188"/>
      <c r="H18" s="188"/>
      <c r="I18" s="189"/>
      <c r="J18" s="10"/>
      <c r="K18" s="10"/>
      <c r="L18" s="10"/>
    </row>
    <row r="19" spans="1:12" ht="12.75">
      <c r="A19" s="88"/>
      <c r="B19" s="22"/>
      <c r="C19" s="116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50" t="s">
        <v>255</v>
      </c>
      <c r="B20" s="151"/>
      <c r="C20" s="187" t="s">
        <v>327</v>
      </c>
      <c r="D20" s="188"/>
      <c r="E20" s="188"/>
      <c r="F20" s="188"/>
      <c r="G20" s="188"/>
      <c r="H20" s="188"/>
      <c r="I20" s="189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50" t="s">
        <v>256</v>
      </c>
      <c r="B22" s="151"/>
      <c r="C22" s="117">
        <v>396</v>
      </c>
      <c r="D22" s="164" t="s">
        <v>324</v>
      </c>
      <c r="E22" s="168"/>
      <c r="F22" s="169"/>
      <c r="G22" s="150"/>
      <c r="H22" s="184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50" t="s">
        <v>257</v>
      </c>
      <c r="B24" s="151"/>
      <c r="C24" s="117">
        <v>12</v>
      </c>
      <c r="D24" s="164" t="s">
        <v>328</v>
      </c>
      <c r="E24" s="168"/>
      <c r="F24" s="168"/>
      <c r="G24" s="169"/>
      <c r="H24" s="47" t="s">
        <v>258</v>
      </c>
      <c r="I24" s="112">
        <v>906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314</v>
      </c>
      <c r="I25" s="92"/>
      <c r="J25" s="10"/>
      <c r="K25" s="10"/>
      <c r="L25" s="10"/>
    </row>
    <row r="26" spans="1:12" ht="12.75">
      <c r="A26" s="150" t="s">
        <v>259</v>
      </c>
      <c r="B26" s="151"/>
      <c r="C26" s="118" t="s">
        <v>329</v>
      </c>
      <c r="D26" s="24"/>
      <c r="E26" s="30"/>
      <c r="F26" s="23"/>
      <c r="G26" s="185" t="s">
        <v>260</v>
      </c>
      <c r="H26" s="151"/>
      <c r="I26" s="119" t="s">
        <v>330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77" t="s">
        <v>261</v>
      </c>
      <c r="B28" s="178"/>
      <c r="C28" s="179"/>
      <c r="D28" s="179"/>
      <c r="E28" s="180" t="s">
        <v>262</v>
      </c>
      <c r="F28" s="181"/>
      <c r="G28" s="181"/>
      <c r="H28" s="182" t="s">
        <v>263</v>
      </c>
      <c r="I28" s="183"/>
      <c r="J28" s="10"/>
      <c r="K28" s="10"/>
      <c r="L28" s="10"/>
    </row>
    <row r="29" spans="1:12" ht="12.75">
      <c r="A29" s="94"/>
      <c r="B29" s="30"/>
      <c r="C29" s="30"/>
      <c r="D29" s="25"/>
      <c r="E29" s="16"/>
      <c r="F29" s="16"/>
      <c r="G29" s="16"/>
      <c r="H29" s="26"/>
      <c r="I29" s="93"/>
      <c r="J29" s="10"/>
      <c r="K29" s="10"/>
      <c r="L29" s="10"/>
    </row>
    <row r="30" spans="1:12" ht="12.75">
      <c r="A30" s="164" t="s">
        <v>331</v>
      </c>
      <c r="B30" s="175"/>
      <c r="C30" s="175"/>
      <c r="D30" s="176"/>
      <c r="E30" s="170" t="s">
        <v>332</v>
      </c>
      <c r="F30" s="171"/>
      <c r="G30" s="172"/>
      <c r="H30" s="159" t="s">
        <v>333</v>
      </c>
      <c r="I30" s="160"/>
      <c r="J30" s="10"/>
      <c r="K30" s="10"/>
      <c r="L30" s="10"/>
    </row>
    <row r="31" spans="1:12" ht="12.75">
      <c r="A31" s="120"/>
      <c r="B31" s="120"/>
      <c r="C31" s="121"/>
      <c r="D31" s="173"/>
      <c r="E31" s="173"/>
      <c r="F31" s="173"/>
      <c r="G31" s="174"/>
      <c r="H31" s="121"/>
      <c r="I31" s="124"/>
      <c r="J31" s="10"/>
      <c r="K31" s="10"/>
      <c r="L31" s="10"/>
    </row>
    <row r="32" spans="1:12" ht="12.75">
      <c r="A32" s="164" t="s">
        <v>334</v>
      </c>
      <c r="B32" s="175"/>
      <c r="C32" s="175"/>
      <c r="D32" s="176"/>
      <c r="E32" s="170" t="s">
        <v>332</v>
      </c>
      <c r="F32" s="171"/>
      <c r="G32" s="172"/>
      <c r="H32" s="159" t="s">
        <v>335</v>
      </c>
      <c r="I32" s="160"/>
      <c r="J32" s="10"/>
      <c r="K32" s="10"/>
      <c r="L32" s="10"/>
    </row>
    <row r="33" spans="1:12" ht="12.75">
      <c r="A33" s="120"/>
      <c r="B33" s="120"/>
      <c r="C33" s="121"/>
      <c r="D33" s="122"/>
      <c r="E33" s="122"/>
      <c r="F33" s="122"/>
      <c r="G33" s="123"/>
      <c r="H33" s="121"/>
      <c r="I33" s="125"/>
      <c r="J33" s="10"/>
      <c r="K33" s="10"/>
      <c r="L33" s="10"/>
    </row>
    <row r="34" spans="1:12" ht="12.75">
      <c r="A34" s="164" t="s">
        <v>336</v>
      </c>
      <c r="B34" s="175"/>
      <c r="C34" s="175"/>
      <c r="D34" s="176"/>
      <c r="E34" s="170" t="s">
        <v>332</v>
      </c>
      <c r="F34" s="171"/>
      <c r="G34" s="172"/>
      <c r="H34" s="159" t="s">
        <v>337</v>
      </c>
      <c r="I34" s="160"/>
      <c r="J34" s="10"/>
      <c r="K34" s="10"/>
      <c r="L34" s="10"/>
    </row>
    <row r="35" spans="1:12" ht="12.75">
      <c r="A35" s="120"/>
      <c r="B35" s="120"/>
      <c r="C35" s="121"/>
      <c r="D35" s="122"/>
      <c r="E35" s="122"/>
      <c r="F35" s="122"/>
      <c r="G35" s="123"/>
      <c r="H35" s="121"/>
      <c r="I35" s="125"/>
      <c r="J35" s="10"/>
      <c r="K35" s="10"/>
      <c r="L35" s="10"/>
    </row>
    <row r="36" spans="1:12" ht="12.75">
      <c r="A36" s="164" t="s">
        <v>338</v>
      </c>
      <c r="B36" s="175"/>
      <c r="C36" s="175"/>
      <c r="D36" s="176"/>
      <c r="E36" s="170" t="s">
        <v>332</v>
      </c>
      <c r="F36" s="171"/>
      <c r="G36" s="172"/>
      <c r="H36" s="159" t="s">
        <v>339</v>
      </c>
      <c r="I36" s="160"/>
      <c r="J36" s="10"/>
      <c r="K36" s="10"/>
      <c r="L36" s="10"/>
    </row>
    <row r="37" spans="1:12" ht="12.75">
      <c r="A37" s="126"/>
      <c r="B37" s="126"/>
      <c r="C37" s="166"/>
      <c r="D37" s="167"/>
      <c r="E37" s="121"/>
      <c r="F37" s="166"/>
      <c r="G37" s="167"/>
      <c r="H37" s="121"/>
      <c r="I37" s="121"/>
      <c r="J37" s="10"/>
      <c r="K37" s="10"/>
      <c r="L37" s="10"/>
    </row>
    <row r="38" spans="1:12" ht="12.75">
      <c r="A38" s="164" t="s">
        <v>340</v>
      </c>
      <c r="B38" s="168"/>
      <c r="C38" s="168"/>
      <c r="D38" s="169"/>
      <c r="E38" s="170" t="s">
        <v>332</v>
      </c>
      <c r="F38" s="171"/>
      <c r="G38" s="172"/>
      <c r="H38" s="159" t="s">
        <v>341</v>
      </c>
      <c r="I38" s="160"/>
      <c r="J38" s="10"/>
      <c r="K38" s="10"/>
      <c r="L38" s="10"/>
    </row>
    <row r="39" spans="1:12" ht="12.75">
      <c r="A39" s="126"/>
      <c r="B39" s="126"/>
      <c r="C39" s="127"/>
      <c r="D39" s="128"/>
      <c r="E39" s="121"/>
      <c r="F39" s="127"/>
      <c r="G39" s="128"/>
      <c r="H39" s="121"/>
      <c r="I39" s="121"/>
      <c r="J39" s="10"/>
      <c r="K39" s="10"/>
      <c r="L39" s="10"/>
    </row>
    <row r="40" spans="1:12" ht="12.75">
      <c r="A40" s="164" t="s">
        <v>342</v>
      </c>
      <c r="B40" s="168"/>
      <c r="C40" s="168"/>
      <c r="D40" s="169"/>
      <c r="E40" s="170" t="s">
        <v>332</v>
      </c>
      <c r="F40" s="171"/>
      <c r="G40" s="172"/>
      <c r="H40" s="159" t="s">
        <v>343</v>
      </c>
      <c r="I40" s="160"/>
      <c r="J40" s="10"/>
      <c r="K40" s="10"/>
      <c r="L40" s="10"/>
    </row>
    <row r="41" spans="1:12" ht="12.75">
      <c r="A41" s="126"/>
      <c r="B41" s="126"/>
      <c r="C41" s="127"/>
      <c r="D41" s="128"/>
      <c r="E41" s="121"/>
      <c r="F41" s="127"/>
      <c r="G41" s="128"/>
      <c r="H41" s="121"/>
      <c r="I41" s="121"/>
      <c r="J41" s="10"/>
      <c r="K41" s="10"/>
      <c r="L41" s="10"/>
    </row>
    <row r="42" spans="1:12" ht="12.75">
      <c r="A42" s="164" t="s">
        <v>344</v>
      </c>
      <c r="B42" s="168"/>
      <c r="C42" s="168"/>
      <c r="D42" s="169"/>
      <c r="E42" s="170" t="s">
        <v>332</v>
      </c>
      <c r="F42" s="171"/>
      <c r="G42" s="172"/>
      <c r="H42" s="159" t="s">
        <v>345</v>
      </c>
      <c r="I42" s="160"/>
      <c r="J42" s="10"/>
      <c r="K42" s="10"/>
      <c r="L42" s="10"/>
    </row>
    <row r="43" spans="1:12" ht="12.75">
      <c r="A43" s="95"/>
      <c r="B43" s="27"/>
      <c r="C43" s="28"/>
      <c r="D43" s="29"/>
      <c r="E43" s="16"/>
      <c r="F43" s="28"/>
      <c r="G43" s="29"/>
      <c r="H43" s="16"/>
      <c r="I43" s="89"/>
      <c r="J43" s="10"/>
      <c r="K43" s="10"/>
      <c r="L43" s="10"/>
    </row>
    <row r="44" spans="1:12" ht="12.75">
      <c r="A44" s="96"/>
      <c r="B44" s="31"/>
      <c r="C44" s="31"/>
      <c r="D44" s="20"/>
      <c r="E44" s="20"/>
      <c r="F44" s="31"/>
      <c r="G44" s="20"/>
      <c r="H44" s="20"/>
      <c r="I44" s="97"/>
      <c r="J44" s="10"/>
      <c r="K44" s="10"/>
      <c r="L44" s="10"/>
    </row>
    <row r="45" spans="1:12" ht="12.75">
      <c r="A45" s="138" t="s">
        <v>264</v>
      </c>
      <c r="B45" s="139"/>
      <c r="C45" s="140"/>
      <c r="D45" s="141"/>
      <c r="E45" s="25"/>
      <c r="F45" s="142"/>
      <c r="G45" s="143"/>
      <c r="H45" s="143"/>
      <c r="I45" s="144"/>
      <c r="J45" s="10"/>
      <c r="K45" s="10"/>
      <c r="L45" s="10"/>
    </row>
    <row r="46" spans="1:12" ht="12.75">
      <c r="A46" s="95"/>
      <c r="B46" s="27"/>
      <c r="C46" s="161"/>
      <c r="D46" s="162"/>
      <c r="E46" s="16"/>
      <c r="F46" s="161"/>
      <c r="G46" s="163"/>
      <c r="H46" s="32"/>
      <c r="I46" s="98"/>
      <c r="J46" s="10"/>
      <c r="K46" s="10"/>
      <c r="L46" s="10"/>
    </row>
    <row r="47" spans="1:12" ht="12.75">
      <c r="A47" s="138" t="s">
        <v>265</v>
      </c>
      <c r="B47" s="139"/>
      <c r="C47" s="164" t="s">
        <v>346</v>
      </c>
      <c r="D47" s="165"/>
      <c r="E47" s="165"/>
      <c r="F47" s="165"/>
      <c r="G47" s="165"/>
      <c r="H47" s="165"/>
      <c r="I47" s="165"/>
      <c r="J47" s="10"/>
      <c r="K47" s="10"/>
      <c r="L47" s="10"/>
    </row>
    <row r="48" spans="1:12" ht="12.75">
      <c r="A48" s="88"/>
      <c r="B48" s="22"/>
      <c r="C48" s="21" t="s">
        <v>266</v>
      </c>
      <c r="D48" s="16"/>
      <c r="E48" s="16"/>
      <c r="F48" s="16"/>
      <c r="G48" s="16"/>
      <c r="H48" s="16"/>
      <c r="I48" s="89"/>
      <c r="J48" s="10"/>
      <c r="K48" s="10"/>
      <c r="L48" s="10"/>
    </row>
    <row r="49" spans="1:12" ht="12.75">
      <c r="A49" s="138" t="s">
        <v>267</v>
      </c>
      <c r="B49" s="139"/>
      <c r="C49" s="152" t="s">
        <v>347</v>
      </c>
      <c r="D49" s="148"/>
      <c r="E49" s="149"/>
      <c r="F49" s="16"/>
      <c r="G49" s="47" t="s">
        <v>268</v>
      </c>
      <c r="H49" s="152" t="s">
        <v>348</v>
      </c>
      <c r="I49" s="149"/>
      <c r="J49" s="10"/>
      <c r="K49" s="10"/>
      <c r="L49" s="10"/>
    </row>
    <row r="50" spans="1:12" ht="12.75">
      <c r="A50" s="88"/>
      <c r="B50" s="22"/>
      <c r="C50" s="21"/>
      <c r="D50" s="16"/>
      <c r="E50" s="16"/>
      <c r="F50" s="16"/>
      <c r="G50" s="16"/>
      <c r="H50" s="16"/>
      <c r="I50" s="89"/>
      <c r="J50" s="10"/>
      <c r="K50" s="10"/>
      <c r="L50" s="10"/>
    </row>
    <row r="51" spans="1:12" ht="12.75">
      <c r="A51" s="138" t="s">
        <v>254</v>
      </c>
      <c r="B51" s="139"/>
      <c r="C51" s="147" t="s">
        <v>349</v>
      </c>
      <c r="D51" s="148"/>
      <c r="E51" s="148"/>
      <c r="F51" s="148"/>
      <c r="G51" s="148"/>
      <c r="H51" s="148"/>
      <c r="I51" s="149"/>
      <c r="J51" s="10"/>
      <c r="K51" s="10"/>
      <c r="L51" s="10"/>
    </row>
    <row r="52" spans="1:12" ht="12.75">
      <c r="A52" s="88"/>
      <c r="B52" s="22"/>
      <c r="C52" s="16"/>
      <c r="D52" s="16"/>
      <c r="E52" s="16"/>
      <c r="F52" s="16"/>
      <c r="G52" s="16"/>
      <c r="H52" s="16"/>
      <c r="I52" s="89"/>
      <c r="J52" s="10"/>
      <c r="K52" s="10"/>
      <c r="L52" s="10"/>
    </row>
    <row r="53" spans="1:12" ht="12.75">
      <c r="A53" s="150" t="s">
        <v>269</v>
      </c>
      <c r="B53" s="151"/>
      <c r="C53" s="152" t="s">
        <v>350</v>
      </c>
      <c r="D53" s="148"/>
      <c r="E53" s="148"/>
      <c r="F53" s="148"/>
      <c r="G53" s="148"/>
      <c r="H53" s="148"/>
      <c r="I53" s="153"/>
      <c r="J53" s="10"/>
      <c r="K53" s="10"/>
      <c r="L53" s="10"/>
    </row>
    <row r="54" spans="1:12" ht="12.75">
      <c r="A54" s="99"/>
      <c r="B54" s="20"/>
      <c r="C54" s="158" t="s">
        <v>270</v>
      </c>
      <c r="D54" s="158"/>
      <c r="E54" s="158"/>
      <c r="F54" s="158"/>
      <c r="G54" s="158"/>
      <c r="H54" s="158"/>
      <c r="I54" s="100"/>
      <c r="J54" s="10"/>
      <c r="K54" s="10"/>
      <c r="L54" s="10"/>
    </row>
    <row r="55" spans="1:12" ht="12.75">
      <c r="A55" s="99"/>
      <c r="B55" s="20"/>
      <c r="C55" s="33"/>
      <c r="D55" s="33"/>
      <c r="E55" s="33"/>
      <c r="F55" s="33"/>
      <c r="G55" s="33"/>
      <c r="H55" s="33"/>
      <c r="I55" s="100"/>
      <c r="J55" s="10"/>
      <c r="K55" s="10"/>
      <c r="L55" s="10"/>
    </row>
    <row r="56" spans="1:12" ht="12.75">
      <c r="A56" s="99"/>
      <c r="B56" s="154" t="s">
        <v>271</v>
      </c>
      <c r="C56" s="155"/>
      <c r="D56" s="155"/>
      <c r="E56" s="155"/>
      <c r="F56" s="45"/>
      <c r="G56" s="45"/>
      <c r="H56" s="45"/>
      <c r="I56" s="101"/>
      <c r="J56" s="10"/>
      <c r="K56" s="10"/>
      <c r="L56" s="10"/>
    </row>
    <row r="57" spans="1:12" ht="12.75">
      <c r="A57" s="99"/>
      <c r="B57" s="132" t="s">
        <v>302</v>
      </c>
      <c r="C57" s="133"/>
      <c r="D57" s="133"/>
      <c r="E57" s="133"/>
      <c r="F57" s="133"/>
      <c r="G57" s="133"/>
      <c r="H57" s="133"/>
      <c r="I57" s="134"/>
      <c r="J57" s="10"/>
      <c r="K57" s="10"/>
      <c r="L57" s="10"/>
    </row>
    <row r="58" spans="1:12" ht="12.75">
      <c r="A58" s="99"/>
      <c r="B58" s="132" t="s">
        <v>303</v>
      </c>
      <c r="C58" s="133"/>
      <c r="D58" s="133"/>
      <c r="E58" s="133"/>
      <c r="F58" s="133"/>
      <c r="G58" s="133"/>
      <c r="H58" s="133"/>
      <c r="I58" s="101"/>
      <c r="J58" s="10"/>
      <c r="K58" s="10"/>
      <c r="L58" s="10"/>
    </row>
    <row r="59" spans="1:12" ht="12.75">
      <c r="A59" s="99"/>
      <c r="B59" s="132" t="s">
        <v>304</v>
      </c>
      <c r="C59" s="133"/>
      <c r="D59" s="133"/>
      <c r="E59" s="133"/>
      <c r="F59" s="133"/>
      <c r="G59" s="133"/>
      <c r="H59" s="133"/>
      <c r="I59" s="134"/>
      <c r="J59" s="10"/>
      <c r="K59" s="10"/>
      <c r="L59" s="10"/>
    </row>
    <row r="60" spans="1:12" ht="12.75">
      <c r="A60" s="99"/>
      <c r="B60" s="132" t="s">
        <v>305</v>
      </c>
      <c r="C60" s="133"/>
      <c r="D60" s="133"/>
      <c r="E60" s="133"/>
      <c r="F60" s="133"/>
      <c r="G60" s="133"/>
      <c r="H60" s="133"/>
      <c r="I60" s="134"/>
      <c r="J60" s="10"/>
      <c r="K60" s="10"/>
      <c r="L60" s="10"/>
    </row>
    <row r="61" spans="1:12" ht="12.75">
      <c r="A61" s="99"/>
      <c r="B61" s="102"/>
      <c r="C61" s="103"/>
      <c r="D61" s="103"/>
      <c r="E61" s="103"/>
      <c r="F61" s="103"/>
      <c r="G61" s="103"/>
      <c r="H61" s="103"/>
      <c r="I61" s="104"/>
      <c r="J61" s="10"/>
      <c r="K61" s="10"/>
      <c r="L61" s="10"/>
    </row>
    <row r="62" spans="1:12" ht="13.5" thickBot="1">
      <c r="A62" s="105" t="s">
        <v>272</v>
      </c>
      <c r="B62" s="16"/>
      <c r="C62" s="16"/>
      <c r="D62" s="16"/>
      <c r="E62" s="16"/>
      <c r="F62" s="16"/>
      <c r="G62" s="34"/>
      <c r="H62" s="35"/>
      <c r="I62" s="106"/>
      <c r="J62" s="10"/>
      <c r="K62" s="10"/>
      <c r="L62" s="10"/>
    </row>
    <row r="63" spans="1:12" ht="12.75">
      <c r="A63" s="85"/>
      <c r="B63" s="16"/>
      <c r="C63" s="16"/>
      <c r="D63" s="16"/>
      <c r="E63" s="20" t="s">
        <v>273</v>
      </c>
      <c r="F63" s="30"/>
      <c r="G63" s="135" t="s">
        <v>274</v>
      </c>
      <c r="H63" s="136"/>
      <c r="I63" s="137"/>
      <c r="J63" s="10"/>
      <c r="K63" s="10"/>
      <c r="L63" s="10"/>
    </row>
    <row r="64" spans="1:12" ht="12.75">
      <c r="A64" s="107"/>
      <c r="B64" s="108"/>
      <c r="C64" s="109"/>
      <c r="D64" s="109"/>
      <c r="E64" s="109"/>
      <c r="F64" s="109"/>
      <c r="G64" s="145"/>
      <c r="H64" s="146"/>
      <c r="I64" s="110"/>
      <c r="J64" s="10"/>
      <c r="K64" s="10"/>
      <c r="L64" s="10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118" sqref="M118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13" t="s">
        <v>354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215" t="s">
        <v>352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1">
      <c r="A4" s="218" t="s">
        <v>59</v>
      </c>
      <c r="B4" s="219"/>
      <c r="C4" s="219"/>
      <c r="D4" s="219"/>
      <c r="E4" s="219"/>
      <c r="F4" s="219"/>
      <c r="G4" s="219"/>
      <c r="H4" s="220"/>
      <c r="I4" s="54" t="s">
        <v>275</v>
      </c>
      <c r="J4" s="55" t="s">
        <v>315</v>
      </c>
      <c r="K4" s="56" t="s">
        <v>316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3">
        <v>2</v>
      </c>
      <c r="J5" s="52">
        <v>3</v>
      </c>
      <c r="K5" s="52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09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49">
        <f>J9+J16+J26+J35+J39</f>
        <v>263065273</v>
      </c>
      <c r="K8" s="49">
        <f>K9+K16+K26+K35+K39</f>
        <v>229266595</v>
      </c>
    </row>
    <row r="9" spans="1:11" ht="12.75">
      <c r="A9" s="221" t="s">
        <v>202</v>
      </c>
      <c r="B9" s="222"/>
      <c r="C9" s="222"/>
      <c r="D9" s="222"/>
      <c r="E9" s="222"/>
      <c r="F9" s="222"/>
      <c r="G9" s="222"/>
      <c r="H9" s="223"/>
      <c r="I9" s="1">
        <v>3</v>
      </c>
      <c r="J9" s="49">
        <f>SUM(J10:J15)</f>
        <v>7430493</v>
      </c>
      <c r="K9" s="49">
        <f>SUM(K10:K15)</f>
        <v>6585354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3273596</v>
      </c>
      <c r="K10" s="7">
        <v>3586524</v>
      </c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4134347</v>
      </c>
      <c r="K11" s="7">
        <v>2976268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205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206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207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22550</v>
      </c>
      <c r="K15" s="7">
        <v>22562</v>
      </c>
    </row>
    <row r="16" spans="1:11" ht="12.75">
      <c r="A16" s="221" t="s">
        <v>203</v>
      </c>
      <c r="B16" s="222"/>
      <c r="C16" s="222"/>
      <c r="D16" s="222"/>
      <c r="E16" s="222"/>
      <c r="F16" s="222"/>
      <c r="G16" s="222"/>
      <c r="H16" s="223"/>
      <c r="I16" s="1">
        <v>10</v>
      </c>
      <c r="J16" s="49">
        <f>SUM(J17:J25)</f>
        <v>180712626</v>
      </c>
      <c r="K16" s="49">
        <f>SUM(K17:K25)</f>
        <v>176492863</v>
      </c>
    </row>
    <row r="17" spans="1:11" ht="12.75">
      <c r="A17" s="221" t="s">
        <v>208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13521925</v>
      </c>
      <c r="K17" s="7">
        <v>13521925</v>
      </c>
    </row>
    <row r="18" spans="1:11" ht="12.75">
      <c r="A18" s="221" t="s">
        <v>244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108764032</v>
      </c>
      <c r="K18" s="7">
        <v>105514239</v>
      </c>
    </row>
    <row r="19" spans="1:11" ht="12.75">
      <c r="A19" s="221" t="s">
        <v>209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52427239</v>
      </c>
      <c r="K19" s="7">
        <v>48356699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3892809</v>
      </c>
      <c r="K20" s="7">
        <v>6925865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>
        <v>1793749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2000735</v>
      </c>
      <c r="K23" s="7">
        <v>284784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70787</v>
      </c>
      <c r="K24" s="7">
        <v>68319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35099</v>
      </c>
      <c r="K25" s="7">
        <v>27283</v>
      </c>
    </row>
    <row r="26" spans="1:11" ht="12.75">
      <c r="A26" s="221" t="s">
        <v>187</v>
      </c>
      <c r="B26" s="222"/>
      <c r="C26" s="222"/>
      <c r="D26" s="222"/>
      <c r="E26" s="222"/>
      <c r="F26" s="222"/>
      <c r="G26" s="222"/>
      <c r="H26" s="223"/>
      <c r="I26" s="1">
        <v>20</v>
      </c>
      <c r="J26" s="49">
        <f>SUM(J27:J34)</f>
        <v>27540477</v>
      </c>
      <c r="K26" s="49">
        <f>SUM(K27:K34)</f>
        <v>15932638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11682758</v>
      </c>
      <c r="K29" s="7">
        <v>62858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6352053</v>
      </c>
      <c r="K31" s="7">
        <v>6806251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9386055</v>
      </c>
      <c r="K32" s="7">
        <v>110199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119611</v>
      </c>
      <c r="K33" s="7">
        <v>8906124</v>
      </c>
    </row>
    <row r="34" spans="1:11" ht="12.75">
      <c r="A34" s="221" t="s">
        <v>180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>
        <v>47206</v>
      </c>
    </row>
    <row r="35" spans="1:11" ht="12.75">
      <c r="A35" s="221" t="s">
        <v>181</v>
      </c>
      <c r="B35" s="222"/>
      <c r="C35" s="222"/>
      <c r="D35" s="222"/>
      <c r="E35" s="222"/>
      <c r="F35" s="222"/>
      <c r="G35" s="222"/>
      <c r="H35" s="223"/>
      <c r="I35" s="1">
        <v>29</v>
      </c>
      <c r="J35" s="49">
        <f>SUM(J36:J38)</f>
        <v>47381677</v>
      </c>
      <c r="K35" s="49">
        <f>SUM(K36:K38)</f>
        <v>30255740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42748389</v>
      </c>
      <c r="K37" s="7">
        <v>19634310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4633288</v>
      </c>
      <c r="K38" s="7">
        <v>10621430</v>
      </c>
    </row>
    <row r="39" spans="1:11" ht="12.75">
      <c r="A39" s="221" t="s">
        <v>182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10" t="s">
        <v>237</v>
      </c>
      <c r="B40" s="211"/>
      <c r="C40" s="211"/>
      <c r="D40" s="211"/>
      <c r="E40" s="211"/>
      <c r="F40" s="211"/>
      <c r="G40" s="211"/>
      <c r="H40" s="212"/>
      <c r="I40" s="1">
        <v>34</v>
      </c>
      <c r="J40" s="49">
        <f>J41+J49+J56+J64</f>
        <v>377621683</v>
      </c>
      <c r="K40" s="49">
        <f>K41+K49+K56+K64</f>
        <v>479370806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49">
        <f>SUM(J42:J48)</f>
        <v>112221360</v>
      </c>
      <c r="K41" s="49">
        <f>SUM(K42:K48)</f>
        <v>226362141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34209594</v>
      </c>
      <c r="K42" s="7">
        <v>40607348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65076752</v>
      </c>
      <c r="K43" s="7">
        <v>140127419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190214</v>
      </c>
      <c r="K44" s="7">
        <v>53690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4556406</v>
      </c>
      <c r="K45" s="7">
        <v>5877427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8188394</v>
      </c>
      <c r="K46" s="7">
        <v>39696257</v>
      </c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49">
        <f>SUM(J50:J55)</f>
        <v>212604481</v>
      </c>
      <c r="K49" s="49">
        <f>SUM(K50:K55)</f>
        <v>197487545</v>
      </c>
    </row>
    <row r="50" spans="1:11" ht="12.75">
      <c r="A50" s="221" t="s">
        <v>197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198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202985461</v>
      </c>
      <c r="K51" s="7">
        <v>186341564</v>
      </c>
    </row>
    <row r="52" spans="1:11" ht="12.75">
      <c r="A52" s="221" t="s">
        <v>199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200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460397</v>
      </c>
      <c r="K53" s="7">
        <v>572084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3810817</v>
      </c>
      <c r="K54" s="7">
        <v>4527021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5347806</v>
      </c>
      <c r="K55" s="7">
        <v>6046876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49">
        <f>SUM(J57:J63)</f>
        <v>47367523</v>
      </c>
      <c r="K56" s="49">
        <f>SUM(K57:K63)</f>
        <v>50395086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239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31138</v>
      </c>
      <c r="K62" s="7">
        <v>228169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47336385</v>
      </c>
      <c r="K63" s="7">
        <v>50166917</v>
      </c>
    </row>
    <row r="64" spans="1:11" ht="12.75">
      <c r="A64" s="221" t="s">
        <v>204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5428319</v>
      </c>
      <c r="K64" s="7">
        <v>5126034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504023</v>
      </c>
      <c r="K65" s="7">
        <v>974915</v>
      </c>
    </row>
    <row r="66" spans="1:11" ht="12.75">
      <c r="A66" s="210" t="s">
        <v>238</v>
      </c>
      <c r="B66" s="211"/>
      <c r="C66" s="211"/>
      <c r="D66" s="211"/>
      <c r="E66" s="211"/>
      <c r="F66" s="211"/>
      <c r="G66" s="211"/>
      <c r="H66" s="212"/>
      <c r="I66" s="1">
        <v>60</v>
      </c>
      <c r="J66" s="49">
        <f>J7+J8+J40+J65</f>
        <v>641190979</v>
      </c>
      <c r="K66" s="49">
        <f>K7+K8+K40+K65</f>
        <v>709612316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287541738</v>
      </c>
      <c r="K67" s="8">
        <v>315862962</v>
      </c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7" t="s">
        <v>188</v>
      </c>
      <c r="B69" s="208"/>
      <c r="C69" s="208"/>
      <c r="D69" s="208"/>
      <c r="E69" s="208"/>
      <c r="F69" s="208"/>
      <c r="G69" s="208"/>
      <c r="H69" s="209"/>
      <c r="I69" s="3">
        <v>62</v>
      </c>
      <c r="J69" s="50">
        <f>J70+J71+J72+J78+J79+J82+J85</f>
        <v>295330231</v>
      </c>
      <c r="K69" s="50">
        <f>K70+K71+K72+K78+K79+K82+K85</f>
        <v>250387357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323706800</v>
      </c>
      <c r="K70" s="7">
        <v>323706800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49">
        <f>J73+J74-J75+J76+J77</f>
        <v>0</v>
      </c>
      <c r="K72" s="49">
        <f>K73+K74-K75+K76+K77</f>
        <v>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/>
      <c r="K73" s="7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4709300</v>
      </c>
      <c r="K74" s="7">
        <v>4702000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4709300</v>
      </c>
      <c r="K75" s="7">
        <v>4702000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/>
      <c r="K78" s="7"/>
    </row>
    <row r="79" spans="1:11" ht="12.75">
      <c r="A79" s="221" t="s">
        <v>235</v>
      </c>
      <c r="B79" s="222"/>
      <c r="C79" s="222"/>
      <c r="D79" s="222"/>
      <c r="E79" s="222"/>
      <c r="F79" s="222"/>
      <c r="G79" s="222"/>
      <c r="H79" s="223"/>
      <c r="I79" s="1">
        <v>72</v>
      </c>
      <c r="J79" s="49">
        <f>J80-J81</f>
        <v>-19052865</v>
      </c>
      <c r="K79" s="49">
        <f>K80-K81</f>
        <v>-70305844</v>
      </c>
    </row>
    <row r="80" spans="1:11" ht="12.75">
      <c r="A80" s="230" t="s">
        <v>166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/>
      <c r="K80" s="7"/>
    </row>
    <row r="81" spans="1:11" ht="12.75">
      <c r="A81" s="230" t="s">
        <v>167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19052865</v>
      </c>
      <c r="K81" s="7">
        <v>70305844</v>
      </c>
    </row>
    <row r="82" spans="1:11" ht="12.75">
      <c r="A82" s="221" t="s">
        <v>236</v>
      </c>
      <c r="B82" s="222"/>
      <c r="C82" s="222"/>
      <c r="D82" s="222"/>
      <c r="E82" s="222"/>
      <c r="F82" s="222"/>
      <c r="G82" s="222"/>
      <c r="H82" s="223"/>
      <c r="I82" s="1">
        <v>75</v>
      </c>
      <c r="J82" s="49">
        <f>J83-J84</f>
        <v>-10142439</v>
      </c>
      <c r="K82" s="49">
        <f>K83-K84</f>
        <v>-3693023</v>
      </c>
    </row>
    <row r="83" spans="1:11" ht="12.75">
      <c r="A83" s="230" t="s">
        <v>168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193420</v>
      </c>
      <c r="K83" s="7">
        <v>2270311</v>
      </c>
    </row>
    <row r="84" spans="1:11" ht="12.75">
      <c r="A84" s="230" t="s">
        <v>169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10335859</v>
      </c>
      <c r="K84" s="7">
        <v>5963334</v>
      </c>
    </row>
    <row r="85" spans="1:11" ht="12.75">
      <c r="A85" s="221" t="s">
        <v>170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818735</v>
      </c>
      <c r="K85" s="7">
        <v>679424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49">
        <f>SUM(J87:J89)</f>
        <v>6048982</v>
      </c>
      <c r="K86" s="49">
        <f>SUM(K87:K89)</f>
        <v>16000000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6048982</v>
      </c>
      <c r="K89" s="7">
        <v>16000000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49">
        <f>SUM(J91:J99)</f>
        <v>148775740</v>
      </c>
      <c r="K90" s="49">
        <f>SUM(K91:K99)</f>
        <v>240422344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240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119529186</v>
      </c>
      <c r="K93" s="7">
        <v>212372011</v>
      </c>
    </row>
    <row r="94" spans="1:11" ht="12.75">
      <c r="A94" s="221" t="s">
        <v>241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242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477243</v>
      </c>
      <c r="K95" s="7">
        <v>158161</v>
      </c>
    </row>
    <row r="96" spans="1:11" ht="12.75">
      <c r="A96" s="221" t="s">
        <v>243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28769311</v>
      </c>
      <c r="K98" s="7">
        <v>27892172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9">
        <f>SUM(J101:J112)</f>
        <v>183042320</v>
      </c>
      <c r="K100" s="49">
        <f>SUM(K101:K112)</f>
        <v>196187541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240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641986</v>
      </c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39523458</v>
      </c>
      <c r="K103" s="7">
        <v>19934842</v>
      </c>
    </row>
    <row r="104" spans="1:11" ht="12.75">
      <c r="A104" s="221" t="s">
        <v>241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5733224</v>
      </c>
      <c r="K104" s="7">
        <v>35865453</v>
      </c>
    </row>
    <row r="105" spans="1:11" ht="12.75">
      <c r="A105" s="221" t="s">
        <v>242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103943870</v>
      </c>
      <c r="K105" s="7">
        <v>108055394</v>
      </c>
    </row>
    <row r="106" spans="1:11" ht="12.75">
      <c r="A106" s="221" t="s">
        <v>243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2700355</v>
      </c>
      <c r="K106" s="7">
        <v>3500000</v>
      </c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6238545</v>
      </c>
      <c r="K108" s="7">
        <v>4361232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16089432</v>
      </c>
      <c r="K109" s="7">
        <v>17044515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/>
      <c r="K110" s="7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8171450</v>
      </c>
      <c r="K112" s="7">
        <v>7426105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7993706</v>
      </c>
      <c r="K113" s="7">
        <v>6615074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9">
        <f>J69+J86+J90+J100+J113</f>
        <v>641190979</v>
      </c>
      <c r="K114" s="49">
        <f>K69+K86+K90+K100+K113</f>
        <v>709612316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>
        <v>287541738</v>
      </c>
      <c r="K115" s="8">
        <v>315862962</v>
      </c>
    </row>
    <row r="116" spans="1:11" ht="12.75">
      <c r="A116" s="227" t="s">
        <v>306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07" t="s">
        <v>183</v>
      </c>
      <c r="B117" s="208"/>
      <c r="C117" s="208"/>
      <c r="D117" s="208"/>
      <c r="E117" s="208"/>
      <c r="F117" s="208"/>
      <c r="G117" s="208"/>
      <c r="H117" s="208"/>
      <c r="I117" s="241"/>
      <c r="J117" s="241"/>
      <c r="K117" s="242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294511496</v>
      </c>
      <c r="K118" s="7">
        <v>249707933</v>
      </c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>
        <v>818735</v>
      </c>
      <c r="K119" s="8">
        <v>679424</v>
      </c>
    </row>
    <row r="120" spans="1:11" ht="12.75">
      <c r="A120" s="246" t="s">
        <v>307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47" sqref="L47:M47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3" t="s">
        <v>355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>
      <c r="A2" s="257" t="s">
        <v>353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48" t="s">
        <v>352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1.75">
      <c r="A4" s="249" t="s">
        <v>59</v>
      </c>
      <c r="B4" s="249"/>
      <c r="C4" s="249"/>
      <c r="D4" s="249"/>
      <c r="E4" s="249"/>
      <c r="F4" s="249"/>
      <c r="G4" s="249"/>
      <c r="H4" s="249"/>
      <c r="I4" s="54" t="s">
        <v>276</v>
      </c>
      <c r="J4" s="250" t="s">
        <v>315</v>
      </c>
      <c r="K4" s="250"/>
      <c r="L4" s="250" t="s">
        <v>316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4"/>
      <c r="J5" s="56" t="s">
        <v>310</v>
      </c>
      <c r="K5" s="56" t="s">
        <v>311</v>
      </c>
      <c r="L5" s="56" t="s">
        <v>310</v>
      </c>
      <c r="M5" s="56" t="s">
        <v>311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09"/>
      <c r="I7" s="3">
        <v>111</v>
      </c>
      <c r="J7" s="50">
        <f>SUM(J8:J9)</f>
        <v>88034552</v>
      </c>
      <c r="K7" s="50">
        <f>SUM(K8:K9)</f>
        <v>88034552</v>
      </c>
      <c r="L7" s="50">
        <f>SUM(L8:L9)</f>
        <v>124743654</v>
      </c>
      <c r="M7" s="50">
        <f>SUM(M8:M9)</f>
        <v>124743654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87299306</v>
      </c>
      <c r="K8" s="7">
        <v>87299306</v>
      </c>
      <c r="L8" s="7">
        <v>123518366</v>
      </c>
      <c r="M8" s="7">
        <v>123518366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735246</v>
      </c>
      <c r="K9" s="7">
        <v>735246</v>
      </c>
      <c r="L9" s="7">
        <v>1225288</v>
      </c>
      <c r="M9" s="7">
        <v>1225288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9">
        <f>J11+J12+J16+J20+J21+J22+J25+J26</f>
        <v>97186931</v>
      </c>
      <c r="K10" s="49">
        <f>K11+K12+K16+K20+K21+K22+K25+K26</f>
        <v>97186931</v>
      </c>
      <c r="L10" s="49">
        <f>L11+L12+L16+L20+L21+L22+L25+L26</f>
        <v>129625099</v>
      </c>
      <c r="M10" s="49">
        <f>M11+M12+M16+M20+M21+M22+M25+M26</f>
        <v>129625099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-5443238</v>
      </c>
      <c r="K11" s="7">
        <v>-5443238</v>
      </c>
      <c r="L11" s="7">
        <v>16623057</v>
      </c>
      <c r="M11" s="7">
        <v>16623057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9">
        <f>SUM(J13:J15)</f>
        <v>70814448</v>
      </c>
      <c r="K12" s="49">
        <f>SUM(K13:K15)</f>
        <v>70814448</v>
      </c>
      <c r="L12" s="49">
        <f>SUM(L13:L15)</f>
        <v>82100289</v>
      </c>
      <c r="M12" s="49">
        <f>SUM(M13:M15)</f>
        <v>82100289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45741633</v>
      </c>
      <c r="K13" s="7">
        <v>45741633</v>
      </c>
      <c r="L13" s="7">
        <v>74959328</v>
      </c>
      <c r="M13" s="7">
        <v>74959328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6690360</v>
      </c>
      <c r="K14" s="7">
        <v>6690360</v>
      </c>
      <c r="L14" s="7">
        <v>197046</v>
      </c>
      <c r="M14" s="7">
        <v>197046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18382455</v>
      </c>
      <c r="K15" s="7">
        <v>18382455</v>
      </c>
      <c r="L15" s="7">
        <v>6943915</v>
      </c>
      <c r="M15" s="7">
        <v>6943915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9">
        <f>SUM(J17:J19)</f>
        <v>20656880</v>
      </c>
      <c r="K16" s="49">
        <f>SUM(K17:K19)</f>
        <v>20656880</v>
      </c>
      <c r="L16" s="49">
        <f>SUM(L17:L19)</f>
        <v>19511101</v>
      </c>
      <c r="M16" s="49">
        <f>SUM(M17:M19)</f>
        <v>19511101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12907932</v>
      </c>
      <c r="K17" s="7">
        <v>12907932</v>
      </c>
      <c r="L17" s="7">
        <v>12146274</v>
      </c>
      <c r="M17" s="7">
        <v>12146274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4890543</v>
      </c>
      <c r="K18" s="7">
        <v>4890543</v>
      </c>
      <c r="L18" s="7">
        <v>4530050</v>
      </c>
      <c r="M18" s="7">
        <v>4530050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2858405</v>
      </c>
      <c r="K19" s="7">
        <v>2858405</v>
      </c>
      <c r="L19" s="7">
        <v>2834777</v>
      </c>
      <c r="M19" s="7">
        <v>2834777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4262112</v>
      </c>
      <c r="K20" s="7">
        <v>4262112</v>
      </c>
      <c r="L20" s="7">
        <v>4320333</v>
      </c>
      <c r="M20" s="7">
        <v>4320333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6689714</v>
      </c>
      <c r="K21" s="7">
        <v>6689714</v>
      </c>
      <c r="L21" s="7">
        <v>7003846</v>
      </c>
      <c r="M21" s="7">
        <v>7003846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207015</v>
      </c>
      <c r="K26" s="7">
        <v>207015</v>
      </c>
      <c r="L26" s="7">
        <v>66473</v>
      </c>
      <c r="M26" s="7">
        <v>66473</v>
      </c>
    </row>
    <row r="27" spans="1:13" ht="12.75">
      <c r="A27" s="210" t="s">
        <v>210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9">
        <f>SUM(J28:J32)</f>
        <v>353510</v>
      </c>
      <c r="K27" s="49">
        <f>SUM(K28:K32)</f>
        <v>353510</v>
      </c>
      <c r="L27" s="49">
        <f>SUM(L28:L32)</f>
        <v>2960646</v>
      </c>
      <c r="M27" s="49">
        <f>SUM(M28:M32)</f>
        <v>2960646</v>
      </c>
    </row>
    <row r="28" spans="1:13" ht="12.75">
      <c r="A28" s="210" t="s">
        <v>224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353510</v>
      </c>
      <c r="K28" s="7">
        <v>353510</v>
      </c>
      <c r="L28" s="7">
        <v>2916394</v>
      </c>
      <c r="M28" s="7">
        <v>2916394</v>
      </c>
    </row>
    <row r="29" spans="1:13" ht="12.75">
      <c r="A29" s="210" t="s">
        <v>153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/>
      <c r="K29" s="7"/>
      <c r="L29" s="7"/>
      <c r="M29" s="7"/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220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>
        <v>44252</v>
      </c>
      <c r="M32" s="7">
        <v>44252</v>
      </c>
    </row>
    <row r="33" spans="1:13" ht="12.75">
      <c r="A33" s="210" t="s">
        <v>211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9">
        <f>SUM(J34:J37)</f>
        <v>1330740</v>
      </c>
      <c r="K33" s="49">
        <f>SUM(K34:K37)</f>
        <v>1330740</v>
      </c>
      <c r="L33" s="49">
        <f>SUM(L34:L37)</f>
        <v>1291417</v>
      </c>
      <c r="M33" s="49">
        <f>SUM(M34:M37)</f>
        <v>1291417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1330740</v>
      </c>
      <c r="K34" s="7">
        <v>1330740</v>
      </c>
      <c r="L34" s="7">
        <v>1291417</v>
      </c>
      <c r="M34" s="7">
        <v>1291417</v>
      </c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/>
      <c r="K35" s="7"/>
      <c r="L35" s="7"/>
      <c r="M35" s="7"/>
    </row>
    <row r="36" spans="1:13" ht="12.75">
      <c r="A36" s="210" t="s">
        <v>221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192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193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222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223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212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9">
        <f>J7+J27+J38+J40</f>
        <v>88388062</v>
      </c>
      <c r="K42" s="49">
        <f>K7+K27+K38+K40</f>
        <v>88388062</v>
      </c>
      <c r="L42" s="49">
        <f>L7+L27+L38+L40</f>
        <v>127704300</v>
      </c>
      <c r="M42" s="49">
        <f>M7+M27+M38+M40</f>
        <v>127704300</v>
      </c>
    </row>
    <row r="43" spans="1:13" ht="12.75">
      <c r="A43" s="210" t="s">
        <v>213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9">
        <f>J10+J33+J39+J41</f>
        <v>98517671</v>
      </c>
      <c r="K43" s="49">
        <f>K10+K33+K39+K41</f>
        <v>98517671</v>
      </c>
      <c r="L43" s="49">
        <f>L10+L33+L39+L41</f>
        <v>130916516</v>
      </c>
      <c r="M43" s="49">
        <f>M10+M33+M39+M41</f>
        <v>130916516</v>
      </c>
    </row>
    <row r="44" spans="1:13" ht="12.75">
      <c r="A44" s="210" t="s">
        <v>233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9">
        <f>J42-J43</f>
        <v>-10129609</v>
      </c>
      <c r="K44" s="49">
        <f>K42-K43</f>
        <v>-10129609</v>
      </c>
      <c r="L44" s="49">
        <f>L42-L43</f>
        <v>-3212216</v>
      </c>
      <c r="M44" s="49">
        <f>M42-M43</f>
        <v>-3212216</v>
      </c>
    </row>
    <row r="45" spans="1:13" ht="12.75">
      <c r="A45" s="230" t="s">
        <v>215</v>
      </c>
      <c r="B45" s="231"/>
      <c r="C45" s="231"/>
      <c r="D45" s="231"/>
      <c r="E45" s="231"/>
      <c r="F45" s="231"/>
      <c r="G45" s="231"/>
      <c r="H45" s="232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30" t="s">
        <v>216</v>
      </c>
      <c r="B46" s="231"/>
      <c r="C46" s="231"/>
      <c r="D46" s="231"/>
      <c r="E46" s="231"/>
      <c r="F46" s="231"/>
      <c r="G46" s="231"/>
      <c r="H46" s="232"/>
      <c r="I46" s="1">
        <v>150</v>
      </c>
      <c r="J46" s="49">
        <f>IF(J43&gt;J42,J43-J42,0)</f>
        <v>10129609</v>
      </c>
      <c r="K46" s="49">
        <f>IF(K43&gt;K42,K43-K42,0)</f>
        <v>10129609</v>
      </c>
      <c r="L46" s="49">
        <f>IF(L43&gt;L42,L43-L42,0)</f>
        <v>3212216</v>
      </c>
      <c r="M46" s="49">
        <f>IF(M43&gt;M42,M43-M42,0)</f>
        <v>3212216</v>
      </c>
    </row>
    <row r="47" spans="1:13" ht="12.75">
      <c r="A47" s="210" t="s">
        <v>214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1928</v>
      </c>
      <c r="K47" s="7">
        <v>1928</v>
      </c>
      <c r="L47" s="7">
        <v>556113</v>
      </c>
      <c r="M47" s="7">
        <v>556113</v>
      </c>
    </row>
    <row r="48" spans="1:13" ht="12.75">
      <c r="A48" s="210" t="s">
        <v>234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9">
        <f>J44-J47</f>
        <v>-10131537</v>
      </c>
      <c r="K48" s="49">
        <f>K44-K47</f>
        <v>-10131537</v>
      </c>
      <c r="L48" s="49">
        <f>L44-L47</f>
        <v>-3768329</v>
      </c>
      <c r="M48" s="49">
        <f>M44-M47</f>
        <v>-3768329</v>
      </c>
    </row>
    <row r="49" spans="1:13" ht="12.75">
      <c r="A49" s="230" t="s">
        <v>189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54" t="s">
        <v>217</v>
      </c>
      <c r="B50" s="255"/>
      <c r="C50" s="255"/>
      <c r="D50" s="255"/>
      <c r="E50" s="255"/>
      <c r="F50" s="255"/>
      <c r="G50" s="255"/>
      <c r="H50" s="256"/>
      <c r="I50" s="2">
        <v>154</v>
      </c>
      <c r="J50" s="57">
        <f>IF(J48&lt;0,-J48,0)</f>
        <v>10131537</v>
      </c>
      <c r="K50" s="57">
        <f>IF(K48&lt;0,-K48,0)</f>
        <v>10131537</v>
      </c>
      <c r="L50" s="57">
        <f>IF(L48&lt;0,-L48,0)</f>
        <v>3768329</v>
      </c>
      <c r="M50" s="57">
        <f>IF(M48&lt;0,-M48,0)</f>
        <v>3768329</v>
      </c>
    </row>
    <row r="51" spans="1:13" ht="12.75" customHeight="1">
      <c r="A51" s="227" t="s">
        <v>308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07" t="s">
        <v>184</v>
      </c>
      <c r="B52" s="208"/>
      <c r="C52" s="208"/>
      <c r="D52" s="208"/>
      <c r="E52" s="208"/>
      <c r="F52" s="208"/>
      <c r="G52" s="208"/>
      <c r="H52" s="208"/>
      <c r="I52" s="51"/>
      <c r="J52" s="51"/>
      <c r="K52" s="51"/>
      <c r="L52" s="51"/>
      <c r="M52" s="58"/>
    </row>
    <row r="53" spans="1:13" ht="12.75">
      <c r="A53" s="251" t="s">
        <v>231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v>-9449236</v>
      </c>
      <c r="K53" s="7">
        <v>-9449236</v>
      </c>
      <c r="L53" s="7">
        <v>-3693023</v>
      </c>
      <c r="M53" s="7">
        <v>-3693023</v>
      </c>
    </row>
    <row r="54" spans="1:13" ht="12.75">
      <c r="A54" s="251" t="s">
        <v>232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>
        <v>-682301</v>
      </c>
      <c r="K54" s="8">
        <v>-682301</v>
      </c>
      <c r="L54" s="8">
        <v>-75306</v>
      </c>
      <c r="M54" s="8">
        <v>-75306</v>
      </c>
    </row>
    <row r="55" spans="1:13" ht="12.75" customHeight="1">
      <c r="A55" s="227" t="s">
        <v>186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07" t="s">
        <v>201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v>-10131537</v>
      </c>
      <c r="K56" s="6">
        <v>-10131537</v>
      </c>
      <c r="L56" s="6">
        <v>-3768329</v>
      </c>
      <c r="M56" s="6">
        <v>-3768329</v>
      </c>
    </row>
    <row r="57" spans="1:13" ht="12.75">
      <c r="A57" s="210" t="s">
        <v>218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10" t="s">
        <v>225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226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227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228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229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230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219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10" t="s">
        <v>191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7">
        <f>J56+J66</f>
        <v>-10131537</v>
      </c>
      <c r="K67" s="57">
        <f>K56+K66</f>
        <v>-10131537</v>
      </c>
      <c r="L67" s="57">
        <f>L56+L66</f>
        <v>-3768329</v>
      </c>
      <c r="M67" s="57">
        <f>M56+M66</f>
        <v>-3768329</v>
      </c>
    </row>
    <row r="68" spans="1:13" ht="12.75" customHeight="1">
      <c r="A68" s="261" t="s">
        <v>309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185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1" t="s">
        <v>231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58" t="s">
        <v>232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M47 J70:L71 K66:M67 J56:J67 J53:M54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12:J46 J7:M10 K12:M22 K27:M27 K23:L26 K33:M33 K28:L32 K34:L41 M26 M28 M32 M3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3">
      <selection activeCell="K51" sqref="K5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353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265" t="s">
        <v>352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2" t="s">
        <v>276</v>
      </c>
      <c r="J4" s="63" t="s">
        <v>315</v>
      </c>
      <c r="K4" s="63" t="s">
        <v>316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4">
        <v>2</v>
      </c>
      <c r="J5" s="65" t="s">
        <v>279</v>
      </c>
      <c r="K5" s="65" t="s">
        <v>280</v>
      </c>
    </row>
    <row r="6" spans="1:11" ht="12.75">
      <c r="A6" s="227" t="s">
        <v>154</v>
      </c>
      <c r="B6" s="238"/>
      <c r="C6" s="238"/>
      <c r="D6" s="238"/>
      <c r="E6" s="238"/>
      <c r="F6" s="238"/>
      <c r="G6" s="238"/>
      <c r="H6" s="238"/>
      <c r="I6" s="272"/>
      <c r="J6" s="272"/>
      <c r="K6" s="27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-10129609</v>
      </c>
      <c r="K7" s="7">
        <v>-3212216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4262112</v>
      </c>
      <c r="K8" s="7">
        <v>4320333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115114575</v>
      </c>
      <c r="K9" s="7">
        <v>118989319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112509315</v>
      </c>
      <c r="K10" s="7">
        <v>99495700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79891147</v>
      </c>
      <c r="K11" s="7">
        <v>182958705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360499</v>
      </c>
      <c r="K12" s="7">
        <v>394611</v>
      </c>
    </row>
    <row r="13" spans="1:11" ht="12.75">
      <c r="A13" s="210" t="s">
        <v>155</v>
      </c>
      <c r="B13" s="211"/>
      <c r="C13" s="211"/>
      <c r="D13" s="211"/>
      <c r="E13" s="211"/>
      <c r="F13" s="211"/>
      <c r="G13" s="211"/>
      <c r="H13" s="211"/>
      <c r="I13" s="1">
        <v>7</v>
      </c>
      <c r="J13" s="60">
        <f>SUM(J7:J12)</f>
        <v>302008039</v>
      </c>
      <c r="K13" s="49">
        <f>SUM(K7:K12)</f>
        <v>402946452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134115629</v>
      </c>
      <c r="K14" s="7">
        <v>102314372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99724975</v>
      </c>
      <c r="K15" s="7">
        <v>153694477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85845277</v>
      </c>
      <c r="K16" s="7">
        <v>170251629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49503</v>
      </c>
      <c r="K17" s="7">
        <v>80873</v>
      </c>
    </row>
    <row r="18" spans="1:11" ht="12.75">
      <c r="A18" s="210" t="s">
        <v>156</v>
      </c>
      <c r="B18" s="211"/>
      <c r="C18" s="211"/>
      <c r="D18" s="211"/>
      <c r="E18" s="211"/>
      <c r="F18" s="211"/>
      <c r="G18" s="211"/>
      <c r="H18" s="211"/>
      <c r="I18" s="1">
        <v>12</v>
      </c>
      <c r="J18" s="60">
        <f>SUM(J14:J17)</f>
        <v>319735384</v>
      </c>
      <c r="K18" s="49">
        <f>SUM(K14:K17)</f>
        <v>426341351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0">
        <f>IF(J13&gt;J18,J13-J18,0)</f>
        <v>0</v>
      </c>
      <c r="K19" s="49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0">
        <f>IF(J18&gt;J13,J18-J13,0)</f>
        <v>17727345</v>
      </c>
      <c r="K20" s="49">
        <f>IF(K18&gt;K13,K18-K13,0)</f>
        <v>23394899</v>
      </c>
    </row>
    <row r="21" spans="1:11" ht="12.75">
      <c r="A21" s="227" t="s">
        <v>157</v>
      </c>
      <c r="B21" s="238"/>
      <c r="C21" s="238"/>
      <c r="D21" s="238"/>
      <c r="E21" s="238"/>
      <c r="F21" s="238"/>
      <c r="G21" s="238"/>
      <c r="H21" s="238"/>
      <c r="I21" s="272"/>
      <c r="J21" s="272"/>
      <c r="K21" s="273"/>
    </row>
    <row r="22" spans="1:11" ht="12.75">
      <c r="A22" s="221" t="s">
        <v>175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21200</v>
      </c>
      <c r="K22" s="7">
        <v>47122</v>
      </c>
    </row>
    <row r="23" spans="1:11" ht="12.75">
      <c r="A23" s="221" t="s">
        <v>176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177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11967</v>
      </c>
      <c r="K24" s="7">
        <v>6619</v>
      </c>
    </row>
    <row r="25" spans="1:11" ht="12.75">
      <c r="A25" s="221" t="s">
        <v>178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179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10" t="s">
        <v>165</v>
      </c>
      <c r="B27" s="211"/>
      <c r="C27" s="211"/>
      <c r="D27" s="211"/>
      <c r="E27" s="211"/>
      <c r="F27" s="211"/>
      <c r="G27" s="211"/>
      <c r="H27" s="211"/>
      <c r="I27" s="1">
        <v>20</v>
      </c>
      <c r="J27" s="60">
        <f>SUM(J22:J26)</f>
        <v>33167</v>
      </c>
      <c r="K27" s="49">
        <f>SUM(K22:K26)</f>
        <v>53741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1034377</v>
      </c>
      <c r="K28" s="7">
        <v>435503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0">
        <f>SUM(J28:J30)</f>
        <v>1034377</v>
      </c>
      <c r="K31" s="49">
        <f>SUM(K28:K30)</f>
        <v>435503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0">
        <f>IF(J27&gt;J31,J27-J31,0)</f>
        <v>0</v>
      </c>
      <c r="K32" s="49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0">
        <f>IF(J31&gt;J27,J31-J27,0)</f>
        <v>1001210</v>
      </c>
      <c r="K33" s="49">
        <f>IF(K31&gt;K27,K31-K27,0)</f>
        <v>381762</v>
      </c>
    </row>
    <row r="34" spans="1:11" ht="12.75">
      <c r="A34" s="227" t="s">
        <v>158</v>
      </c>
      <c r="B34" s="238"/>
      <c r="C34" s="238"/>
      <c r="D34" s="238"/>
      <c r="E34" s="238"/>
      <c r="F34" s="238"/>
      <c r="G34" s="238"/>
      <c r="H34" s="238"/>
      <c r="I34" s="272"/>
      <c r="J34" s="272"/>
      <c r="K34" s="273"/>
    </row>
    <row r="35" spans="1:11" ht="12.75">
      <c r="A35" s="221" t="s">
        <v>171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>
        <v>23251200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25356677</v>
      </c>
      <c r="K36" s="7">
        <v>23777478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251619</v>
      </c>
      <c r="K37" s="7">
        <v>24000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0">
        <f>SUM(J35:J37)</f>
        <v>25608296</v>
      </c>
      <c r="K38" s="49">
        <f>SUM(K35:K37)</f>
        <v>47052678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14546526</v>
      </c>
      <c r="K39" s="7">
        <v>14606080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270795</v>
      </c>
      <c r="K41" s="7">
        <v>182966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246823</v>
      </c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0">
        <f>SUM(J39:J43)</f>
        <v>15064144</v>
      </c>
      <c r="K44" s="49">
        <f>SUM(K39:K43)</f>
        <v>14789046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0">
        <f>IF(J38&gt;J44,J38-J44,0)</f>
        <v>10544152</v>
      </c>
      <c r="K45" s="49">
        <f>IF(K38&gt;K44,K38-K44,0)</f>
        <v>32263632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0">
        <f>IF(J44&gt;J38,J44-J38,0)</f>
        <v>0</v>
      </c>
      <c r="K46" s="49">
        <f>IF(K44&gt;K38,K44-K38,0)</f>
        <v>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0">
        <f>IF(J19-J20+J32-J33+J45-J46&gt;0,J19-J20+J32-J33+J45-J46,0)</f>
        <v>0</v>
      </c>
      <c r="K47" s="49">
        <f>IF(K19-K20+K32-K33+K45-K46&gt;0,K19-K20+K32-K33+K45-K46,0)</f>
        <v>8486971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0">
        <f>IF(J20-J19+J33-J32+J46-J45&gt;0,J20-J19+J33-J32+J46-J45,0)</f>
        <v>8184403</v>
      </c>
      <c r="K48" s="49">
        <f>IF(K20-K19+K33-K32+K46-K45&gt;0,K20-K19+K33-K32+K46-K45,0)</f>
        <v>0</v>
      </c>
    </row>
    <row r="49" spans="1:11" ht="12.75">
      <c r="A49" s="221" t="s">
        <v>159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60949106</v>
      </c>
      <c r="K49" s="7">
        <v>46806010</v>
      </c>
    </row>
    <row r="50" spans="1:11" ht="12.75">
      <c r="A50" s="221" t="s">
        <v>172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>
        <v>8486941</v>
      </c>
    </row>
    <row r="51" spans="1:11" ht="12.75">
      <c r="A51" s="221" t="s">
        <v>173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v>8184403</v>
      </c>
      <c r="K51" s="7"/>
    </row>
    <row r="52" spans="1:11" ht="12.75">
      <c r="A52" s="243" t="s">
        <v>174</v>
      </c>
      <c r="B52" s="244"/>
      <c r="C52" s="244"/>
      <c r="D52" s="244"/>
      <c r="E52" s="244"/>
      <c r="F52" s="244"/>
      <c r="G52" s="244"/>
      <c r="H52" s="244"/>
      <c r="I52" s="4">
        <v>44</v>
      </c>
      <c r="J52" s="61">
        <f>J49+J50-J51</f>
        <v>52764703</v>
      </c>
      <c r="K52" s="57">
        <f>K49+K50-K51</f>
        <v>55292951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8" customWidth="1"/>
  </cols>
  <sheetData>
    <row r="1" spans="1:11" ht="12.75" customHeight="1">
      <c r="A1" s="268" t="s">
        <v>194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2" t="s">
        <v>276</v>
      </c>
      <c r="J4" s="63" t="s">
        <v>315</v>
      </c>
      <c r="K4" s="63" t="s">
        <v>316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8">
        <v>2</v>
      </c>
      <c r="J5" s="69" t="s">
        <v>279</v>
      </c>
      <c r="K5" s="69" t="s">
        <v>280</v>
      </c>
    </row>
    <row r="6" spans="1:11" ht="12.75">
      <c r="A6" s="227" t="s">
        <v>154</v>
      </c>
      <c r="B6" s="238"/>
      <c r="C6" s="238"/>
      <c r="D6" s="238"/>
      <c r="E6" s="238"/>
      <c r="F6" s="238"/>
      <c r="G6" s="238"/>
      <c r="H6" s="238"/>
      <c r="I6" s="272"/>
      <c r="J6" s="272"/>
      <c r="K6" s="273"/>
    </row>
    <row r="7" spans="1:11" ht="12.75">
      <c r="A7" s="221" t="s">
        <v>196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10" t="s">
        <v>195</v>
      </c>
      <c r="B12" s="211"/>
      <c r="C12" s="211"/>
      <c r="D12" s="211"/>
      <c r="E12" s="211"/>
      <c r="F12" s="211"/>
      <c r="G12" s="211"/>
      <c r="H12" s="211"/>
      <c r="I12" s="1">
        <v>6</v>
      </c>
      <c r="J12" s="60">
        <f>SUM(J7:J11)</f>
        <v>0</v>
      </c>
      <c r="K12" s="49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0">
        <f>SUM(J13:J18)</f>
        <v>0</v>
      </c>
      <c r="K19" s="49">
        <f>SUM(K13:K18)</f>
        <v>0</v>
      </c>
    </row>
    <row r="20" spans="1:11" ht="12.75">
      <c r="A20" s="210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0">
        <f>IF(J12&gt;J19,J12-J19,0)</f>
        <v>0</v>
      </c>
      <c r="K20" s="49">
        <f>IF(K12&gt;K19,K12-K19,0)</f>
        <v>0</v>
      </c>
    </row>
    <row r="21" spans="1:11" ht="12.75">
      <c r="A21" s="224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0">
        <f>IF(J19&gt;J12,J19-J12,0)</f>
        <v>0</v>
      </c>
      <c r="K21" s="49">
        <f>IF(K19&gt;K12,K19-K12,0)</f>
        <v>0</v>
      </c>
    </row>
    <row r="22" spans="1:11" ht="12.75">
      <c r="A22" s="227" t="s">
        <v>157</v>
      </c>
      <c r="B22" s="238"/>
      <c r="C22" s="238"/>
      <c r="D22" s="238"/>
      <c r="E22" s="238"/>
      <c r="F22" s="238"/>
      <c r="G22" s="238"/>
      <c r="H22" s="238"/>
      <c r="I22" s="272"/>
      <c r="J22" s="272"/>
      <c r="K22" s="273"/>
    </row>
    <row r="23" spans="1:11" ht="12.75">
      <c r="A23" s="221" t="s">
        <v>162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163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317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318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164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0">
        <f>SUM(J23:J27)</f>
        <v>0</v>
      </c>
      <c r="K28" s="49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0">
        <f>SUM(J29:J31)</f>
        <v>0</v>
      </c>
      <c r="K32" s="49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0">
        <f>IF(J28&gt;J32,J28-J32,0)</f>
        <v>0</v>
      </c>
      <c r="K33" s="49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0">
        <f>IF(J32&gt;J28,J32-J28,0)</f>
        <v>0</v>
      </c>
      <c r="K34" s="49">
        <f>IF(K32&gt;K28,K32-K28,0)</f>
        <v>0</v>
      </c>
    </row>
    <row r="35" spans="1:11" ht="12.75">
      <c r="A35" s="227" t="s">
        <v>158</v>
      </c>
      <c r="B35" s="238"/>
      <c r="C35" s="238"/>
      <c r="D35" s="238"/>
      <c r="E35" s="238"/>
      <c r="F35" s="238"/>
      <c r="G35" s="238"/>
      <c r="H35" s="238"/>
      <c r="I35" s="272">
        <v>0</v>
      </c>
      <c r="J35" s="272"/>
      <c r="K35" s="273"/>
    </row>
    <row r="36" spans="1:11" ht="12.75">
      <c r="A36" s="221" t="s">
        <v>171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0">
        <f>SUM(J36:J38)</f>
        <v>0</v>
      </c>
      <c r="K39" s="49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0">
        <f>SUM(J40:J44)</f>
        <v>0</v>
      </c>
      <c r="K45" s="49">
        <f>SUM(K40:K44)</f>
        <v>0</v>
      </c>
    </row>
    <row r="46" spans="1:11" ht="12.75">
      <c r="A46" s="210" t="s">
        <v>160</v>
      </c>
      <c r="B46" s="211"/>
      <c r="C46" s="211"/>
      <c r="D46" s="211"/>
      <c r="E46" s="211"/>
      <c r="F46" s="211"/>
      <c r="G46" s="211"/>
      <c r="H46" s="211"/>
      <c r="I46" s="1">
        <v>38</v>
      </c>
      <c r="J46" s="60">
        <f>IF(J39&gt;J45,J39-J45,0)</f>
        <v>0</v>
      </c>
      <c r="K46" s="49">
        <f>IF(K39&gt;K45,K39-K45,0)</f>
        <v>0</v>
      </c>
    </row>
    <row r="47" spans="1:11" ht="12.75">
      <c r="A47" s="210" t="s">
        <v>161</v>
      </c>
      <c r="B47" s="211"/>
      <c r="C47" s="211"/>
      <c r="D47" s="211"/>
      <c r="E47" s="211"/>
      <c r="F47" s="211"/>
      <c r="G47" s="211"/>
      <c r="H47" s="211"/>
      <c r="I47" s="1">
        <v>39</v>
      </c>
      <c r="J47" s="60">
        <f>IF(J45&gt;J39,J45-J39,0)</f>
        <v>0</v>
      </c>
      <c r="K47" s="49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0">
        <f>IF(J20-J21+J33-J34+J46-J47&gt;0,J20-J21+J33-J34+J46-J47,0)</f>
        <v>0</v>
      </c>
      <c r="K48" s="49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0">
        <f>IF(J21-J20+J34-J33+J47-J46&gt;0,J21-J20+J34-J33+J47-J46,0)</f>
        <v>0</v>
      </c>
      <c r="K49" s="49">
        <f>IF(K21-K20+K34-K33+K47-K46&gt;0,K21-K20+K34-K33+K47-K46,0)</f>
        <v>0</v>
      </c>
    </row>
    <row r="50" spans="1:11" ht="12.75">
      <c r="A50" s="210" t="s">
        <v>159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172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173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4" t="s">
        <v>174</v>
      </c>
      <c r="B53" s="225"/>
      <c r="C53" s="225"/>
      <c r="D53" s="225"/>
      <c r="E53" s="225"/>
      <c r="F53" s="225"/>
      <c r="G53" s="225"/>
      <c r="H53" s="225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M23" sqref="M23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2" width="9.140625" style="72" customWidth="1"/>
    <col min="13" max="14" width="11.421875" style="72" bestFit="1" customWidth="1"/>
    <col min="15" max="16384" width="9.140625" style="72" customWidth="1"/>
  </cols>
  <sheetData>
    <row r="1" spans="1:12" ht="12.75">
      <c r="A1" s="287" t="s">
        <v>357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1"/>
    </row>
    <row r="2" spans="1:12" ht="15">
      <c r="A2" s="39"/>
      <c r="B2" s="70"/>
      <c r="C2" s="297" t="s">
        <v>278</v>
      </c>
      <c r="D2" s="297"/>
      <c r="E2" s="130">
        <v>40544</v>
      </c>
      <c r="F2" s="129" t="s">
        <v>247</v>
      </c>
      <c r="G2" s="298">
        <v>40633</v>
      </c>
      <c r="H2" s="299"/>
      <c r="I2" s="70"/>
      <c r="J2" s="70"/>
      <c r="K2" s="70"/>
      <c r="L2" s="73"/>
    </row>
    <row r="3" spans="1:11" ht="21.75">
      <c r="A3" s="300" t="s">
        <v>59</v>
      </c>
      <c r="B3" s="300"/>
      <c r="C3" s="300"/>
      <c r="D3" s="300"/>
      <c r="E3" s="300"/>
      <c r="F3" s="300"/>
      <c r="G3" s="300"/>
      <c r="H3" s="300"/>
      <c r="I3" s="76" t="s">
        <v>301</v>
      </c>
      <c r="J3" s="77" t="s">
        <v>150</v>
      </c>
      <c r="K3" s="77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79">
        <v>2</v>
      </c>
      <c r="J4" s="78" t="s">
        <v>279</v>
      </c>
      <c r="K4" s="78" t="s">
        <v>280</v>
      </c>
    </row>
    <row r="5" spans="1:13" ht="12.75">
      <c r="A5" s="289" t="s">
        <v>281</v>
      </c>
      <c r="B5" s="290"/>
      <c r="C5" s="290"/>
      <c r="D5" s="290"/>
      <c r="E5" s="290"/>
      <c r="F5" s="290"/>
      <c r="G5" s="290"/>
      <c r="H5" s="290"/>
      <c r="I5" s="40">
        <v>1</v>
      </c>
      <c r="J5" s="41">
        <v>326202553</v>
      </c>
      <c r="K5" s="41">
        <v>326194186.64</v>
      </c>
      <c r="M5" s="131"/>
    </row>
    <row r="6" spans="1:11" ht="12.75">
      <c r="A6" s="289" t="s">
        <v>282</v>
      </c>
      <c r="B6" s="290"/>
      <c r="C6" s="290"/>
      <c r="D6" s="290"/>
      <c r="E6" s="290"/>
      <c r="F6" s="290"/>
      <c r="G6" s="290"/>
      <c r="H6" s="290"/>
      <c r="I6" s="40">
        <v>2</v>
      </c>
      <c r="J6" s="42"/>
      <c r="K6" s="42"/>
    </row>
    <row r="7" spans="1:11" ht="12.75">
      <c r="A7" s="289" t="s">
        <v>283</v>
      </c>
      <c r="B7" s="290"/>
      <c r="C7" s="290"/>
      <c r="D7" s="290"/>
      <c r="E7" s="290"/>
      <c r="F7" s="290"/>
      <c r="G7" s="290"/>
      <c r="H7" s="290"/>
      <c r="I7" s="40">
        <v>3</v>
      </c>
      <c r="J7" s="42">
        <v>22636</v>
      </c>
      <c r="K7" s="42">
        <v>22637</v>
      </c>
    </row>
    <row r="8" spans="1:11" ht="12.75">
      <c r="A8" s="289" t="s">
        <v>284</v>
      </c>
      <c r="B8" s="290"/>
      <c r="C8" s="290"/>
      <c r="D8" s="290"/>
      <c r="E8" s="290"/>
      <c r="F8" s="290"/>
      <c r="G8" s="290"/>
      <c r="H8" s="290"/>
      <c r="I8" s="40">
        <v>4</v>
      </c>
      <c r="J8" s="42">
        <v>-20761491</v>
      </c>
      <c r="K8" s="42">
        <v>-72061138</v>
      </c>
    </row>
    <row r="9" spans="1:11" ht="12.75">
      <c r="A9" s="289" t="s">
        <v>285</v>
      </c>
      <c r="B9" s="290"/>
      <c r="C9" s="290"/>
      <c r="D9" s="290"/>
      <c r="E9" s="290"/>
      <c r="F9" s="290"/>
      <c r="G9" s="290"/>
      <c r="H9" s="290"/>
      <c r="I9" s="40">
        <v>5</v>
      </c>
      <c r="J9" s="42">
        <v>-51378010</v>
      </c>
      <c r="K9" s="42">
        <v>-3768329</v>
      </c>
    </row>
    <row r="10" spans="1:11" ht="12.75">
      <c r="A10" s="289" t="s">
        <v>286</v>
      </c>
      <c r="B10" s="290"/>
      <c r="C10" s="290"/>
      <c r="D10" s="290"/>
      <c r="E10" s="290"/>
      <c r="F10" s="290"/>
      <c r="G10" s="290"/>
      <c r="H10" s="290"/>
      <c r="I10" s="40">
        <v>6</v>
      </c>
      <c r="J10" s="42"/>
      <c r="K10" s="42"/>
    </row>
    <row r="11" spans="1:13" ht="12.75">
      <c r="A11" s="289" t="s">
        <v>287</v>
      </c>
      <c r="B11" s="290"/>
      <c r="C11" s="290"/>
      <c r="D11" s="290"/>
      <c r="E11" s="290"/>
      <c r="F11" s="290"/>
      <c r="G11" s="290"/>
      <c r="H11" s="290"/>
      <c r="I11" s="40">
        <v>7</v>
      </c>
      <c r="J11" s="42"/>
      <c r="K11" s="42"/>
      <c r="M11" s="131"/>
    </row>
    <row r="12" spans="1:13" ht="12.75">
      <c r="A12" s="289" t="s">
        <v>288</v>
      </c>
      <c r="B12" s="290"/>
      <c r="C12" s="290"/>
      <c r="D12" s="290"/>
      <c r="E12" s="290"/>
      <c r="F12" s="290"/>
      <c r="G12" s="290"/>
      <c r="H12" s="290"/>
      <c r="I12" s="40">
        <v>8</v>
      </c>
      <c r="J12" s="42"/>
      <c r="K12" s="42"/>
      <c r="M12" s="131"/>
    </row>
    <row r="13" spans="1:11" ht="12.75">
      <c r="A13" s="289" t="s">
        <v>289</v>
      </c>
      <c r="B13" s="290"/>
      <c r="C13" s="290"/>
      <c r="D13" s="290"/>
      <c r="E13" s="290"/>
      <c r="F13" s="290"/>
      <c r="G13" s="290"/>
      <c r="H13" s="290"/>
      <c r="I13" s="40">
        <v>9</v>
      </c>
      <c r="J13" s="42"/>
      <c r="K13" s="42"/>
    </row>
    <row r="14" spans="1:13" ht="12.75">
      <c r="A14" s="291" t="s">
        <v>290</v>
      </c>
      <c r="B14" s="292"/>
      <c r="C14" s="292"/>
      <c r="D14" s="292"/>
      <c r="E14" s="292"/>
      <c r="F14" s="292"/>
      <c r="G14" s="292"/>
      <c r="H14" s="292"/>
      <c r="I14" s="40">
        <v>10</v>
      </c>
      <c r="J14" s="74">
        <f>SUM(J5:J13)</f>
        <v>254085688</v>
      </c>
      <c r="K14" s="74">
        <f>SUM(K5:K13)</f>
        <v>250387356.64</v>
      </c>
      <c r="M14" s="131"/>
    </row>
    <row r="15" spans="1:13" ht="12.75">
      <c r="A15" s="289" t="s">
        <v>291</v>
      </c>
      <c r="B15" s="290"/>
      <c r="C15" s="290"/>
      <c r="D15" s="290"/>
      <c r="E15" s="290"/>
      <c r="F15" s="290"/>
      <c r="G15" s="290"/>
      <c r="H15" s="290"/>
      <c r="I15" s="40">
        <v>11</v>
      </c>
      <c r="J15" s="42"/>
      <c r="K15" s="42"/>
      <c r="M15" s="131"/>
    </row>
    <row r="16" spans="1:13" ht="12.75">
      <c r="A16" s="289" t="s">
        <v>292</v>
      </c>
      <c r="B16" s="290"/>
      <c r="C16" s="290"/>
      <c r="D16" s="290"/>
      <c r="E16" s="290"/>
      <c r="F16" s="290"/>
      <c r="G16" s="290"/>
      <c r="H16" s="290"/>
      <c r="I16" s="40">
        <v>12</v>
      </c>
      <c r="J16" s="42"/>
      <c r="K16" s="42"/>
      <c r="M16" s="131"/>
    </row>
    <row r="17" spans="1:13" ht="12.75">
      <c r="A17" s="289" t="s">
        <v>293</v>
      </c>
      <c r="B17" s="290"/>
      <c r="C17" s="290"/>
      <c r="D17" s="290"/>
      <c r="E17" s="290"/>
      <c r="F17" s="290"/>
      <c r="G17" s="290"/>
      <c r="H17" s="290"/>
      <c r="I17" s="40">
        <v>13</v>
      </c>
      <c r="J17" s="42"/>
      <c r="K17" s="42"/>
      <c r="M17" s="131"/>
    </row>
    <row r="18" spans="1:13" ht="12.75">
      <c r="A18" s="289" t="s">
        <v>294</v>
      </c>
      <c r="B18" s="290"/>
      <c r="C18" s="290"/>
      <c r="D18" s="290"/>
      <c r="E18" s="290"/>
      <c r="F18" s="290"/>
      <c r="G18" s="290"/>
      <c r="H18" s="290"/>
      <c r="I18" s="40">
        <v>14</v>
      </c>
      <c r="J18" s="42"/>
      <c r="K18" s="42"/>
      <c r="M18" s="131"/>
    </row>
    <row r="19" spans="1:11" ht="12.75">
      <c r="A19" s="289" t="s">
        <v>295</v>
      </c>
      <c r="B19" s="290"/>
      <c r="C19" s="290"/>
      <c r="D19" s="290"/>
      <c r="E19" s="290"/>
      <c r="F19" s="290"/>
      <c r="G19" s="290"/>
      <c r="H19" s="290"/>
      <c r="I19" s="40">
        <v>15</v>
      </c>
      <c r="J19" s="42"/>
      <c r="K19" s="42"/>
    </row>
    <row r="20" spans="1:13" ht="12.75">
      <c r="A20" s="289" t="s">
        <v>296</v>
      </c>
      <c r="B20" s="290"/>
      <c r="C20" s="290"/>
      <c r="D20" s="290"/>
      <c r="E20" s="290"/>
      <c r="F20" s="290"/>
      <c r="G20" s="290"/>
      <c r="H20" s="290"/>
      <c r="I20" s="40">
        <v>16</v>
      </c>
      <c r="J20" s="42">
        <v>-51378010</v>
      </c>
      <c r="K20" s="42">
        <v>-3768329</v>
      </c>
      <c r="M20" s="131"/>
    </row>
    <row r="21" spans="1:11" ht="12.75">
      <c r="A21" s="291" t="s">
        <v>297</v>
      </c>
      <c r="B21" s="292"/>
      <c r="C21" s="292"/>
      <c r="D21" s="292"/>
      <c r="E21" s="292"/>
      <c r="F21" s="292"/>
      <c r="G21" s="292"/>
      <c r="H21" s="292"/>
      <c r="I21" s="40">
        <v>17</v>
      </c>
      <c r="J21" s="75">
        <f>SUM(J15:J20)</f>
        <v>-51378010</v>
      </c>
      <c r="K21" s="75">
        <f>SUM(K15:K20)</f>
        <v>-3768329</v>
      </c>
    </row>
    <row r="22" spans="1:14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  <c r="M22" s="131"/>
      <c r="N22" s="131"/>
    </row>
    <row r="23" spans="1:13" ht="12.75">
      <c r="A23" s="281" t="s">
        <v>298</v>
      </c>
      <c r="B23" s="282"/>
      <c r="C23" s="282"/>
      <c r="D23" s="282"/>
      <c r="E23" s="282"/>
      <c r="F23" s="282"/>
      <c r="G23" s="282"/>
      <c r="H23" s="282"/>
      <c r="I23" s="43">
        <v>18</v>
      </c>
      <c r="J23" s="41">
        <v>253340604</v>
      </c>
      <c r="K23" s="41">
        <v>249707933</v>
      </c>
      <c r="M23" s="131"/>
    </row>
    <row r="24" spans="1:11" ht="17.25" customHeight="1">
      <c r="A24" s="283" t="s">
        <v>299</v>
      </c>
      <c r="B24" s="284"/>
      <c r="C24" s="284"/>
      <c r="D24" s="284"/>
      <c r="E24" s="284"/>
      <c r="F24" s="284"/>
      <c r="G24" s="284"/>
      <c r="H24" s="284"/>
      <c r="I24" s="44">
        <v>19</v>
      </c>
      <c r="J24" s="75">
        <v>745084</v>
      </c>
      <c r="K24" s="75">
        <v>679424</v>
      </c>
    </row>
    <row r="25" spans="1:11" ht="30" customHeight="1">
      <c r="A25" s="285" t="s">
        <v>300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2" dxfId="0" operator="lessThan" stopIfTrue="1">
      <formula>#REF!</formula>
    </cfRule>
  </conditionalFormatting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">
      <c r="A2" s="302" t="s">
        <v>277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3" t="s">
        <v>312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2011-03-28T11:17:39Z</cp:lastPrinted>
  <dcterms:created xsi:type="dcterms:W3CDTF">2008-10-17T11:51:54Z</dcterms:created>
  <dcterms:modified xsi:type="dcterms:W3CDTF">2011-04-30T19:52:07Z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