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<sst xmlns="http://schemas.openxmlformats.org/spreadsheetml/2006/main" count="397" uniqueCount="343">
  <si>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</si>
  <si>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</si>
  <si>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</si>
  <si>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</si>
  <si>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</si>
  <si>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</si>
  <si>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</si>
  <si>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</si>
  <si>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</si>
  <si>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</si>
  <si>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</si>
  <si>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</si>
  <si>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</si>
  <si>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</si>
  <si>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</si>
  <si>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</si>
  <si>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</si>
  <si>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</si>
  <si>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</si>
  <si>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</si>
  <si>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</si>
  <si>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</si>
  <si>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</si>
  <si>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</si>
  <si>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</si>
  <si>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</si>
  <si>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</si>
  <si>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</si>
  <si>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</si>
  <si>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</si>
  <si>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</si>
  <si>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</si>
  <si>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</si>
  <si>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</si>
  <si>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</si>
  <si>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</si>
  <si>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</si>
  <si>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</si>
  <si>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</si>
  <si>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</si>
  <si>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</si>
  <si>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</si>
  <si>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</si>
  <si>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</si>
  <si>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</si>
  <si>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</si>
  <si>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</si>
  <si>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</si>
  <si>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</si>
  <si>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</si>
  <si>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</si>
  <si>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</si>
  <si>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</si>
  <si>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</si>
  <si>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</si>
  <si>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</si>
  <si>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</si>
  <si>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</si>
  <si>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</si>
  <si>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</si>
  <si>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</si>
  <si>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</si>
  <si>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</si>
  <si>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</si>
  <si>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</si>
  <si>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</si>
  <si>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</si>
  <si>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</si>
  <si>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</si>
  <si>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</si>
  <si>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</si>
  <si>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</si>
  <si>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</si>
  <si>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</si>
  <si>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</si>
  <si>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</si>
  <si>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</si>
  <si>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</si>
  <si>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</si>
  <si>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</si>
  <si>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</si>
  <si>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</si>
  <si>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</si>
  <si>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</si>
  <si>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</si>
  <si>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</si>
  <si>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</si>
  <si>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</si>
  <si>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</si>
  <si>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</si>
  <si>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</si>
  <si>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</si>
  <si>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</si>
  <si>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</si>
  <si>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</si>
  <si>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</si>
  <si>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</si>
  <si>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</si>
  <si>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</si>
  <si>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</si>
  <si>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</si>
  <si>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</si>
  <si>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</si>
  <si>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</si>
  <si>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</si>
  <si>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</si>
  <si>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</si>
  <si>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</si>
  <si>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</si>
  <si>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</si>
  <si>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</si>
  <si>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</si>
  <si>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</si>
  <si>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</si>
  <si>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</si>
  <si>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</si>
  <si>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</si>
  <si>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</si>
  <si>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</si>
  <si>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</si>
  <si>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</si>
  <si>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</si>
  <si>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</si>
  <si>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</si>
  <si>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</si>
  <si>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</si>
  <si>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</si>
  <si>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</si>
  <si>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</si>
  <si>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</si>
  <si>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</si>
  <si>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</si>
  <si>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</si>
  <si>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</si>
  <si>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</si>
  <si>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</si>
  <si>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</si>
  <si>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</si>
  <si>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</si>
  <si>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</si>
  <si>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</si>
  <si>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</si>
  <si>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</si>
  <si>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</si>
  <si>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</si>
  <si>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</si>
  <si>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</si>
  <si>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</si>
  <si>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</si>
  <si>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</si>
  <si>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</si>
  <si>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</si>
  <si>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</si>
  <si>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</si>
  <si>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</si>
  <si>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</si>
  <si>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</si>
  <si>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</si>
  <si>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</si>
  <si>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</si>
  <si>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</si>
  <si>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</si>
  <si>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</si>
  <si>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</si>
  <si>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</si>
  <si>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</si>
  <si>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</si>
  <si>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</si>
  <si>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</si>
  <si>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</si>
  <si>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</si>
  <si>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</si>
  <si>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</si>
  <si>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</si>
  <si>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</si>
  <si>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</si>
  <si>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</si>
  <si>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</si>
  <si>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</si>
  <si>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</si>
  <si>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</si>
  <si>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</si>
  <si>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</si>
  <si>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</si>
  <si>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</si>
  <si>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</si>
  <si>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</si>
  <si>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</si>
  <si>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</si>
  <si>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</si>
  <si>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</si>
  <si>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</si>
  <si>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</si>
  <si>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</si>
  <si>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</si>
  <si>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</si>
  <si>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</si>
  <si>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</si>
  <si>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</si>
  <si>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</si>
  <si>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</si>
  <si>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</si>
  <si>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</si>
  <si>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</si>
  <si>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</si>
  <si>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</si>
  <si>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</si>
  <si>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</si>
  <si>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</si>
  <si>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</si>
  <si>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</si>
  <si>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</si>
  <si>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</si>
  <si>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</si>
  <si>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</si>
  <si>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</si>
  <si>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</si>
  <si>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</si>
  <si>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</si>
  <si>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</si>
  <si>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</si>
  <si>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</si>
  <si>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</si>
  <si>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</si>
  <si>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</si>
  <si>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</si>
  <si>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</si>
  <si>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</si>
  <si>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</si>
  <si>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</si>
  <si>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</si>
  <si>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</si>
  <si>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</si>
  <si>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</si>
  <si>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</si>
  <si>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</si>
  <si>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</si>
  <si>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</si>
  <si>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</si>
  <si>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</si>
  <si>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</si>
  <si>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</si>
  <si>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</si>
  <si>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</si>
  <si>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</si>
  <si>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</si>
  <si>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</si>
  <si>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</si>
  <si>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</si>
  <si>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</si>
  <si>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</si>
  <si>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</si>
  <si>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</si>
  <si>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</si>
  <si>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</si>
  <si>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</si>
  <si>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</si>
  <si>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</si>
  <si>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</si>
  <si>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</si>
  <si>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</si>
  <si>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</si>
  <si>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</si>
  <si>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</si>
  <si>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</si>
  <si>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</si>
  <si>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</si>
  <si>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</si>
  <si>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</si>
  <si>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</si>
  <si>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</si>
  <si>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</si>
  <si>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</si>
  <si>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</si>
  <si>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</si>
  <si>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</si>
  <si>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</si>
  <si>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</si>
  <si>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</si>
  <si>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</si>
  <si>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</si>
  <si>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</si>
  <si>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</si>
  <si>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</si>
  <si>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</si>
  <si>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</si>
  <si>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</si>
  <si>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</si>
  <si>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</si>
  <si>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</si>
  <si>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</si>
  <si>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</si>
  <si>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</si>
  <si>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</si>
  <si>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</si>
  <si>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</si>
  <si>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</si>
  <si>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</si>
  <si>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</si>
  <si>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</si>
  <si>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</si>
  <si>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</si>
  <si>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</si>
  <si>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</si>
  <si>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</si>
  <si>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</si>
  <si>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</si>
  <si>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</si>
  <si>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</si>
  <si>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</si>
  <si>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</si>
  <si>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</si>
  <si>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</si>
  <si>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</si>
  <si>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</si>
  <si>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</si>
  <si>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</si>
  <si>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</si>
  <si>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</si>
  <si>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</si>
  <si>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</si>
  <si>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</si>
  <si>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</si>
  <si>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</si>
  <si>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</si>
  <si>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</si>
  <si>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</si>
  <si>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</si>
  <si>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</si>
  <si>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</si>
  <si>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</si>
  <si>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 xml:space="preserve">TOLIĆ MARIJA </t>
  </si>
  <si>
    <t>035-446-256</t>
  </si>
  <si>
    <t>035-444-108</t>
  </si>
  <si>
    <t>uprava @duro-dakovic.com</t>
  </si>
  <si>
    <t>STIPETIĆ ZDRAVKO</t>
  </si>
  <si>
    <t>1.1.2011.</t>
  </si>
  <si>
    <t>Obveznik: ĐURO ĐAKOVIĆ Holding d.d.</t>
  </si>
  <si>
    <t>30.6.2011.</t>
  </si>
  <si>
    <t>stanje na dan 30.6.2011.</t>
  </si>
  <si>
    <t>u razdoblju 1.1.2011. do 30.6.2011.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</si>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</sst>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53</xdr:row>
      <xdr:rowOff>85725</xdr:rowOff>
    </xdr:from>
    <xdr:to>
      <xdr:col>8</xdr:col>
      <xdr:colOff>819150</xdr:colOff>
      <xdr:row>60</xdr:row>
      <xdr:rowOff>95250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724900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40">
      <selection activeCell="K59" sqref="K5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5" t="s">
        <v>246</v>
      </c>
      <c r="B1" s="186"/>
      <c r="C1" s="18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8" t="s">
        <v>247</v>
      </c>
      <c r="B2" s="139"/>
      <c r="C2" s="139"/>
      <c r="D2" s="140"/>
      <c r="E2" s="117" t="s">
        <v>336</v>
      </c>
      <c r="F2" s="12"/>
      <c r="G2" s="13" t="s">
        <v>248</v>
      </c>
      <c r="H2" s="117" t="s">
        <v>338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1" t="s">
        <v>315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249</v>
      </c>
      <c r="B6" s="145"/>
      <c r="C6" s="136" t="s">
        <v>320</v>
      </c>
      <c r="D6" s="137"/>
      <c r="E6" s="148"/>
      <c r="F6" s="148"/>
      <c r="G6" s="148"/>
      <c r="H6" s="148"/>
      <c r="I6" s="121"/>
      <c r="J6" s="10"/>
      <c r="K6" s="10"/>
      <c r="L6" s="10"/>
    </row>
    <row r="7" spans="1:12" ht="12.75">
      <c r="A7" s="93"/>
      <c r="B7" s="22"/>
      <c r="C7" s="24"/>
      <c r="D7" s="24"/>
      <c r="E7" s="148"/>
      <c r="F7" s="148"/>
      <c r="G7" s="148"/>
      <c r="H7" s="148"/>
      <c r="I7" s="121"/>
      <c r="J7" s="10"/>
      <c r="K7" s="10"/>
      <c r="L7" s="10"/>
    </row>
    <row r="8" spans="1:12" ht="12.75">
      <c r="A8" s="146" t="s">
        <v>250</v>
      </c>
      <c r="B8" s="147"/>
      <c r="C8" s="136" t="s">
        <v>321</v>
      </c>
      <c r="D8" s="137"/>
      <c r="E8" s="148"/>
      <c r="F8" s="148"/>
      <c r="G8" s="148"/>
      <c r="H8" s="148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3" t="s">
        <v>251</v>
      </c>
      <c r="B10" s="134"/>
      <c r="C10" s="136">
        <v>58828286397</v>
      </c>
      <c r="D10" s="137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35"/>
      <c r="B11" s="134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4" t="s">
        <v>252</v>
      </c>
      <c r="B12" s="145"/>
      <c r="C12" s="149" t="s">
        <v>322</v>
      </c>
      <c r="D12" s="150"/>
      <c r="E12" s="150"/>
      <c r="F12" s="150"/>
      <c r="G12" s="150"/>
      <c r="H12" s="150"/>
      <c r="I12" s="151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4" t="s">
        <v>253</v>
      </c>
      <c r="B14" s="145"/>
      <c r="C14" s="152">
        <v>35000</v>
      </c>
      <c r="D14" s="153"/>
      <c r="E14" s="24"/>
      <c r="F14" s="149" t="s">
        <v>323</v>
      </c>
      <c r="G14" s="150"/>
      <c r="H14" s="150"/>
      <c r="I14" s="151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4" t="s">
        <v>254</v>
      </c>
      <c r="B16" s="145"/>
      <c r="C16" s="149" t="s">
        <v>324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4" t="s">
        <v>255</v>
      </c>
      <c r="B18" s="145"/>
      <c r="C18" s="154" t="s">
        <v>325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4" t="s">
        <v>256</v>
      </c>
      <c r="B20" s="145"/>
      <c r="C20" s="154" t="s">
        <v>326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4" t="s">
        <v>257</v>
      </c>
      <c r="B22" s="145"/>
      <c r="C22" s="125">
        <v>396</v>
      </c>
      <c r="D22" s="149" t="s">
        <v>323</v>
      </c>
      <c r="E22" s="157"/>
      <c r="F22" s="158"/>
      <c r="G22" s="159"/>
      <c r="H22" s="160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4" t="s">
        <v>258</v>
      </c>
      <c r="B24" s="145"/>
      <c r="C24" s="125">
        <v>12</v>
      </c>
      <c r="D24" s="149" t="s">
        <v>327</v>
      </c>
      <c r="E24" s="157"/>
      <c r="F24" s="157"/>
      <c r="G24" s="158"/>
      <c r="H24" s="126" t="s">
        <v>259</v>
      </c>
      <c r="I24" s="127">
        <v>23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328</v>
      </c>
      <c r="I25" s="124"/>
      <c r="J25" s="10"/>
      <c r="K25" s="10"/>
      <c r="L25" s="10"/>
    </row>
    <row r="26" spans="1:12" ht="12.75">
      <c r="A26" s="144" t="s">
        <v>260</v>
      </c>
      <c r="B26" s="145"/>
      <c r="C26" s="129" t="s">
        <v>329</v>
      </c>
      <c r="D26" s="25"/>
      <c r="E26" s="130"/>
      <c r="F26" s="122"/>
      <c r="G26" s="161" t="s">
        <v>261</v>
      </c>
      <c r="H26" s="162"/>
      <c r="I26" s="131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3" t="s">
        <v>262</v>
      </c>
      <c r="B28" s="164"/>
      <c r="C28" s="165"/>
      <c r="D28" s="165"/>
      <c r="E28" s="166" t="s">
        <v>263</v>
      </c>
      <c r="F28" s="167"/>
      <c r="G28" s="167"/>
      <c r="H28" s="168" t="s">
        <v>264</v>
      </c>
      <c r="I28" s="16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0"/>
      <c r="B30" s="171"/>
      <c r="C30" s="171"/>
      <c r="D30" s="172"/>
      <c r="E30" s="170"/>
      <c r="F30" s="171"/>
      <c r="G30" s="171"/>
      <c r="H30" s="173"/>
      <c r="I30" s="174"/>
      <c r="J30" s="10"/>
      <c r="K30" s="10"/>
      <c r="L30" s="10"/>
    </row>
    <row r="31" spans="1:12" ht="12.75">
      <c r="A31" s="93"/>
      <c r="B31" s="22"/>
      <c r="C31" s="21"/>
      <c r="D31" s="175"/>
      <c r="E31" s="175"/>
      <c r="F31" s="175"/>
      <c r="G31" s="176"/>
      <c r="H31" s="16"/>
      <c r="I31" s="98"/>
      <c r="J31" s="10"/>
      <c r="K31" s="10"/>
      <c r="L31" s="10"/>
    </row>
    <row r="32" spans="1:12" ht="12.75">
      <c r="A32" s="170"/>
      <c r="B32" s="171"/>
      <c r="C32" s="171"/>
      <c r="D32" s="172"/>
      <c r="E32" s="170"/>
      <c r="F32" s="171"/>
      <c r="G32" s="171"/>
      <c r="H32" s="173"/>
      <c r="I32" s="174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0"/>
      <c r="B34" s="171"/>
      <c r="C34" s="171"/>
      <c r="D34" s="172"/>
      <c r="E34" s="170"/>
      <c r="F34" s="171"/>
      <c r="G34" s="171"/>
      <c r="H34" s="173"/>
      <c r="I34" s="174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0"/>
      <c r="B36" s="171"/>
      <c r="C36" s="171"/>
      <c r="D36" s="172"/>
      <c r="E36" s="170"/>
      <c r="F36" s="171"/>
      <c r="G36" s="171"/>
      <c r="H36" s="173"/>
      <c r="I36" s="174"/>
      <c r="J36" s="10"/>
      <c r="K36" s="10"/>
      <c r="L36" s="10"/>
    </row>
    <row r="37" spans="1:12" ht="12.75">
      <c r="A37" s="100"/>
      <c r="B37" s="30"/>
      <c r="C37" s="177"/>
      <c r="D37" s="178"/>
      <c r="E37" s="16"/>
      <c r="F37" s="177"/>
      <c r="G37" s="178"/>
      <c r="H37" s="16"/>
      <c r="I37" s="94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73"/>
      <c r="I38" s="17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73"/>
      <c r="I40" s="174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3" t="s">
        <v>265</v>
      </c>
      <c r="B44" s="181"/>
      <c r="C44" s="173"/>
      <c r="D44" s="174"/>
      <c r="E44" s="26"/>
      <c r="F44" s="191"/>
      <c r="G44" s="171"/>
      <c r="H44" s="171"/>
      <c r="I44" s="172"/>
      <c r="J44" s="10"/>
      <c r="K44" s="10"/>
      <c r="L44" s="10"/>
    </row>
    <row r="45" spans="1:12" ht="12.75">
      <c r="A45" s="100"/>
      <c r="B45" s="30"/>
      <c r="C45" s="177"/>
      <c r="D45" s="178"/>
      <c r="E45" s="16"/>
      <c r="F45" s="177"/>
      <c r="G45" s="179"/>
      <c r="H45" s="35"/>
      <c r="I45" s="104"/>
      <c r="J45" s="10"/>
      <c r="K45" s="10"/>
      <c r="L45" s="10"/>
    </row>
    <row r="46" spans="1:12" ht="12.75">
      <c r="A46" s="133" t="s">
        <v>266</v>
      </c>
      <c r="B46" s="181"/>
      <c r="C46" s="149" t="s">
        <v>331</v>
      </c>
      <c r="D46" s="180"/>
      <c r="E46" s="180"/>
      <c r="F46" s="180"/>
      <c r="G46" s="180"/>
      <c r="H46" s="180"/>
      <c r="I46" s="180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3" t="s">
        <v>268</v>
      </c>
      <c r="B48" s="181"/>
      <c r="C48" s="182" t="s">
        <v>332</v>
      </c>
      <c r="D48" s="183"/>
      <c r="E48" s="184"/>
      <c r="F48" s="16"/>
      <c r="G48" s="51" t="s">
        <v>269</v>
      </c>
      <c r="H48" s="182" t="s">
        <v>333</v>
      </c>
      <c r="I48" s="18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3" t="s">
        <v>255</v>
      </c>
      <c r="B50" s="181"/>
      <c r="C50" s="194" t="s">
        <v>334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4" t="s">
        <v>270</v>
      </c>
      <c r="B52" s="145"/>
      <c r="C52" s="182" t="s">
        <v>335</v>
      </c>
      <c r="D52" s="183"/>
      <c r="E52" s="183"/>
      <c r="F52" s="183"/>
      <c r="G52" s="183"/>
      <c r="H52" s="183"/>
      <c r="I52" s="151"/>
      <c r="J52" s="10"/>
      <c r="K52" s="10"/>
      <c r="L52" s="10"/>
    </row>
    <row r="53" spans="1:12" ht="12.75">
      <c r="A53" s="105"/>
      <c r="B53" s="20"/>
      <c r="C53" s="187" t="s">
        <v>271</v>
      </c>
      <c r="D53" s="187"/>
      <c r="E53" s="187"/>
      <c r="F53" s="187"/>
      <c r="G53" s="187"/>
      <c r="H53" s="187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5" t="s">
        <v>272</v>
      </c>
      <c r="C55" s="196"/>
      <c r="D55" s="196"/>
      <c r="E55" s="196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7" t="s">
        <v>304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105"/>
      <c r="B57" s="197" t="s">
        <v>305</v>
      </c>
      <c r="C57" s="198"/>
      <c r="D57" s="198"/>
      <c r="E57" s="198"/>
      <c r="F57" s="198"/>
      <c r="G57" s="198"/>
      <c r="H57" s="198"/>
      <c r="I57" s="107"/>
      <c r="J57" s="10"/>
      <c r="K57" s="10"/>
      <c r="L57" s="10"/>
    </row>
    <row r="58" spans="1:12" ht="12.75">
      <c r="A58" s="105"/>
      <c r="B58" s="197" t="s">
        <v>306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105"/>
      <c r="B59" s="197" t="s">
        <v>307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88" t="s">
        <v>275</v>
      </c>
      <c r="H62" s="189"/>
      <c r="I62" s="190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2"/>
      <c r="H63" s="193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4" sqref="K114"/>
    </sheetView>
  </sheetViews>
  <sheetFormatPr defaultColWidth="9.140625" defaultRowHeight="12.75"/>
  <cols>
    <col min="1" max="9" width="9.140625" style="52" customWidth="1"/>
    <col min="10" max="10" width="10.00390625" style="52" bestFit="1" customWidth="1"/>
    <col min="11" max="16384" width="9.140625" style="52" customWidth="1"/>
  </cols>
  <sheetData>
    <row r="1" spans="1:11" ht="12.75" customHeight="1">
      <c r="A1" s="237" t="s">
        <v>153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39" t="s">
        <v>337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1">
      <c r="A4" s="242" t="s">
        <v>59</v>
      </c>
      <c r="B4" s="243"/>
      <c r="C4" s="243"/>
      <c r="D4" s="243"/>
      <c r="E4" s="243"/>
      <c r="F4" s="243"/>
      <c r="G4" s="243"/>
      <c r="H4" s="244"/>
      <c r="I4" s="58" t="s">
        <v>276</v>
      </c>
      <c r="J4" s="59" t="s">
        <v>316</v>
      </c>
      <c r="K4" s="60" t="s">
        <v>317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57">
        <v>2</v>
      </c>
      <c r="J5" s="56">
        <v>3</v>
      </c>
      <c r="K5" s="56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27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223715215</v>
      </c>
      <c r="K8" s="53">
        <f>K9+K16+K26+K35+K39</f>
        <v>216440927</v>
      </c>
    </row>
    <row r="9" spans="1:11" ht="12.75">
      <c r="A9" s="213" t="s">
        <v>204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/>
      <c r="K11" s="7"/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207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208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209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205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36774497</v>
      </c>
      <c r="K16" s="53">
        <f>SUM(K17:K25)</f>
        <v>36063049</v>
      </c>
    </row>
    <row r="17" spans="1:11" ht="12.75">
      <c r="A17" s="213" t="s">
        <v>210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6494416</v>
      </c>
      <c r="K17" s="7">
        <v>6494416</v>
      </c>
    </row>
    <row r="18" spans="1:11" ht="12.75">
      <c r="A18" s="213" t="s">
        <v>245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29827047</v>
      </c>
      <c r="K18" s="7">
        <v>29380992</v>
      </c>
    </row>
    <row r="19" spans="1:11" ht="12.75">
      <c r="A19" s="213" t="s">
        <v>211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/>
      <c r="K19" s="7"/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382716</v>
      </c>
      <c r="K20" s="7">
        <v>129322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/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/>
      <c r="K23" s="7"/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70318</v>
      </c>
      <c r="K24" s="7">
        <v>58319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189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180275244</v>
      </c>
      <c r="K26" s="53">
        <f>SUM(K27:K34)</f>
        <v>174071963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56249864</v>
      </c>
      <c r="K27" s="7">
        <v>50000722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97517971</v>
      </c>
      <c r="K28" s="7">
        <v>111702716</v>
      </c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11627758</v>
      </c>
      <c r="K29" s="7">
        <v>7858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3389847</v>
      </c>
      <c r="K31" s="7">
        <v>3426488</v>
      </c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11442187</v>
      </c>
      <c r="K32" s="7">
        <v>8886973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47617</v>
      </c>
      <c r="K33" s="7">
        <v>47206</v>
      </c>
    </row>
    <row r="34" spans="1:11" ht="12.75">
      <c r="A34" s="213" t="s">
        <v>182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183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6665474</v>
      </c>
      <c r="K35" s="53">
        <f>SUM(K36:K38)</f>
        <v>6305915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6665474</v>
      </c>
      <c r="K37" s="7">
        <v>6305915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184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16" t="s">
        <v>238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123552004</v>
      </c>
      <c r="K40" s="53">
        <f>K41+K49+K56+K64</f>
        <v>157561756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1322906</v>
      </c>
      <c r="K41" s="53">
        <f>SUM(K42:K48)</f>
        <v>1322906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1885</v>
      </c>
      <c r="K42" s="7">
        <v>1885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1321021</v>
      </c>
      <c r="K45" s="7">
        <v>1321021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42277402</v>
      </c>
      <c r="K49" s="53">
        <f>SUM(K50:K55)</f>
        <v>63688145</v>
      </c>
    </row>
    <row r="50" spans="1:11" ht="12.75">
      <c r="A50" s="213" t="s">
        <v>199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28049689</v>
      </c>
      <c r="K50" s="7">
        <v>17093486</v>
      </c>
    </row>
    <row r="51" spans="1:11" ht="12.75">
      <c r="A51" s="213" t="s">
        <v>200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12481391</v>
      </c>
      <c r="K51" s="7">
        <v>46585430</v>
      </c>
    </row>
    <row r="52" spans="1:11" ht="12.75">
      <c r="A52" s="213" t="s">
        <v>201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202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/>
      <c r="K53" s="7"/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1582995</v>
      </c>
      <c r="K54" s="7">
        <v>9229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163327</v>
      </c>
      <c r="K55" s="7"/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74803879</v>
      </c>
      <c r="K56" s="53">
        <f>SUM(K57:K63)</f>
        <v>92188531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28574283</v>
      </c>
      <c r="K58" s="7">
        <v>45691362</v>
      </c>
    </row>
    <row r="59" spans="1:11" ht="12.75">
      <c r="A59" s="213" t="s">
        <v>240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/>
      <c r="K62" s="7"/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46229596</v>
      </c>
      <c r="K63" s="7">
        <v>46497169</v>
      </c>
    </row>
    <row r="64" spans="1:11" ht="12.75">
      <c r="A64" s="213" t="s">
        <v>206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5147817</v>
      </c>
      <c r="K64" s="7">
        <v>362174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/>
      <c r="K65" s="7">
        <v>785821</v>
      </c>
    </row>
    <row r="66" spans="1:11" ht="12.75">
      <c r="A66" s="216" t="s">
        <v>239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347267219</v>
      </c>
      <c r="K66" s="53">
        <f>K7+K8+K40+K65</f>
        <v>374788504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05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09" t="s">
        <v>190</v>
      </c>
      <c r="B69" s="210"/>
      <c r="C69" s="210"/>
      <c r="D69" s="210"/>
      <c r="E69" s="210"/>
      <c r="F69" s="210"/>
      <c r="G69" s="210"/>
      <c r="H69" s="227"/>
      <c r="I69" s="3">
        <v>62</v>
      </c>
      <c r="J69" s="54">
        <f>J70+J71+J72+J78+J79+J82+J85</f>
        <v>306733139</v>
      </c>
      <c r="K69" s="54">
        <f>K70+K71+K72+K78+K79+K82+K85</f>
        <v>304806899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323706800</v>
      </c>
      <c r="K70" s="7">
        <v>323706800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/>
      <c r="K71" s="7"/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/>
      <c r="K73" s="7"/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4709300</v>
      </c>
      <c r="K74" s="7">
        <v>4702000</v>
      </c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4709300</v>
      </c>
      <c r="K75" s="7">
        <v>4702000</v>
      </c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/>
      <c r="K77" s="7"/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236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-6022109</v>
      </c>
      <c r="K79" s="53">
        <f>K80-K81</f>
        <v>-22926944</v>
      </c>
    </row>
    <row r="80" spans="1:11" ht="12.75">
      <c r="A80" s="224" t="s">
        <v>168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/>
    </row>
    <row r="81" spans="1:11" ht="12.75">
      <c r="A81" s="224" t="s">
        <v>169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6022109</v>
      </c>
      <c r="K81" s="7">
        <v>22926944</v>
      </c>
    </row>
    <row r="82" spans="1:11" ht="12.75">
      <c r="A82" s="213" t="s">
        <v>237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-10951552</v>
      </c>
      <c r="K82" s="53">
        <f>K83-K84</f>
        <v>4027043</v>
      </c>
    </row>
    <row r="83" spans="1:11" ht="12.75">
      <c r="A83" s="224" t="s">
        <v>170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/>
      <c r="K83" s="7">
        <v>4027043</v>
      </c>
    </row>
    <row r="84" spans="1:11" ht="12.75">
      <c r="A84" s="224" t="s">
        <v>171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10951552</v>
      </c>
      <c r="K84" s="7"/>
    </row>
    <row r="85" spans="1:11" ht="12.75">
      <c r="A85" s="213" t="s">
        <v>172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448982</v>
      </c>
      <c r="K86" s="53">
        <f>SUM(K87:K89)</f>
        <v>13000000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448982</v>
      </c>
      <c r="K89" s="7">
        <v>13000000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19192400</v>
      </c>
      <c r="K90" s="53">
        <f>SUM(K91:K99)</f>
        <v>18797578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241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/>
      <c r="K93" s="7"/>
    </row>
    <row r="94" spans="1:11" ht="12.75">
      <c r="A94" s="213" t="s">
        <v>242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243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244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19192400</v>
      </c>
      <c r="K98" s="7">
        <v>18797578</v>
      </c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11381322</v>
      </c>
      <c r="K100" s="53">
        <f>SUM(K101:K112)</f>
        <v>34272651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5847206</v>
      </c>
      <c r="K101" s="7"/>
    </row>
    <row r="102" spans="1:11" ht="12.75">
      <c r="A102" s="213" t="s">
        <v>241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/>
      <c r="K103" s="7"/>
    </row>
    <row r="104" spans="1:11" ht="12.75">
      <c r="A104" s="213" t="s">
        <v>242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2800443</v>
      </c>
      <c r="K104" s="7">
        <v>5794750</v>
      </c>
    </row>
    <row r="105" spans="1:11" ht="12.75">
      <c r="A105" s="213" t="s">
        <v>243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883728</v>
      </c>
      <c r="K105" s="7">
        <v>23164398</v>
      </c>
    </row>
    <row r="106" spans="1:11" ht="12.75">
      <c r="A106" s="213" t="s">
        <v>244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146783</v>
      </c>
      <c r="K108" s="7">
        <v>274685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1680133</v>
      </c>
      <c r="K109" s="7">
        <v>3638818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23029</v>
      </c>
      <c r="K112" s="7">
        <v>1400000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9511376</v>
      </c>
      <c r="K113" s="7">
        <v>3911376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347267219</v>
      </c>
      <c r="K114" s="53">
        <f>K69+K86+K90+K100+K113</f>
        <v>374788504</v>
      </c>
    </row>
    <row r="115" spans="1:11" ht="12.75">
      <c r="A115" s="202" t="s">
        <v>57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8"/>
      <c r="K115" s="8"/>
    </row>
    <row r="116" spans="1:11" ht="12.75">
      <c r="A116" s="205" t="s">
        <v>308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185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309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7" t="s">
        <v>154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>
      <c r="A2" s="245" t="s">
        <v>340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59" t="s">
        <v>337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1.75">
      <c r="A4" s="260" t="s">
        <v>59</v>
      </c>
      <c r="B4" s="260"/>
      <c r="C4" s="260"/>
      <c r="D4" s="260"/>
      <c r="E4" s="260"/>
      <c r="F4" s="260"/>
      <c r="G4" s="260"/>
      <c r="H4" s="260"/>
      <c r="I4" s="58" t="s">
        <v>277</v>
      </c>
      <c r="J4" s="261" t="s">
        <v>316</v>
      </c>
      <c r="K4" s="261"/>
      <c r="L4" s="261" t="s">
        <v>317</v>
      </c>
      <c r="M4" s="261"/>
    </row>
    <row r="5" spans="1:13" ht="12.75">
      <c r="A5" s="260"/>
      <c r="B5" s="260"/>
      <c r="C5" s="260"/>
      <c r="D5" s="260"/>
      <c r="E5" s="260"/>
      <c r="F5" s="260"/>
      <c r="G5" s="260"/>
      <c r="H5" s="260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27"/>
      <c r="I7" s="3">
        <v>111</v>
      </c>
      <c r="J7" s="54">
        <f>SUM(J8:J9)</f>
        <v>45086827</v>
      </c>
      <c r="K7" s="54">
        <f>SUM(K8:K9)</f>
        <v>12082275</v>
      </c>
      <c r="L7" s="54">
        <f>SUM(L8:L9)</f>
        <v>25505041</v>
      </c>
      <c r="M7" s="54">
        <f>SUM(M8:M9)</f>
        <v>23534761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43780026</v>
      </c>
      <c r="K8" s="7">
        <v>10966947</v>
      </c>
      <c r="L8" s="7">
        <v>23729439</v>
      </c>
      <c r="M8" s="7">
        <v>21759159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1306801</v>
      </c>
      <c r="K9" s="7">
        <v>1115328</v>
      </c>
      <c r="L9" s="7">
        <v>1775602</v>
      </c>
      <c r="M9" s="7">
        <v>1775602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47713762</v>
      </c>
      <c r="K10" s="53">
        <f>K11+K12+K16+K20+K21+K22+K25+K26</f>
        <v>12939658</v>
      </c>
      <c r="L10" s="53">
        <f>L11+L12+L16+L20+L21+L22+L25+L26</f>
        <v>28825678</v>
      </c>
      <c r="M10" s="53">
        <f>M11+M12+M16+M20+M21+M22+M25+M26</f>
        <v>25022678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/>
      <c r="K11" s="7"/>
      <c r="L11" s="7"/>
      <c r="M11" s="7"/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44312607</v>
      </c>
      <c r="K12" s="53">
        <f>SUM(K13:K15)</f>
        <v>11498204</v>
      </c>
      <c r="L12" s="53">
        <f>SUM(L13:L15)</f>
        <v>26324281</v>
      </c>
      <c r="M12" s="53">
        <f>SUM(M13:M15)</f>
        <v>23533705</v>
      </c>
    </row>
    <row r="13" spans="1:15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42631377</v>
      </c>
      <c r="K13" s="7">
        <v>10883160</v>
      </c>
      <c r="L13" s="7">
        <v>361148</v>
      </c>
      <c r="M13" s="7">
        <v>140576</v>
      </c>
      <c r="O13" s="132"/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/>
      <c r="K14" s="7"/>
      <c r="L14" s="7">
        <v>22643001</v>
      </c>
      <c r="M14" s="7">
        <v>22173514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1681230</v>
      </c>
      <c r="K15" s="7">
        <v>615044</v>
      </c>
      <c r="L15" s="7">
        <v>3320132</v>
      </c>
      <c r="M15" s="7">
        <v>1219615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1363001</v>
      </c>
      <c r="K16" s="53">
        <f>SUM(K17:K19)</f>
        <v>690680</v>
      </c>
      <c r="L16" s="53">
        <f>SUM(L17:L19)</f>
        <v>1546664</v>
      </c>
      <c r="M16" s="53">
        <f>SUM(M17:M19)</f>
        <v>924240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872320</v>
      </c>
      <c r="K17" s="7">
        <v>413356</v>
      </c>
      <c r="L17" s="7">
        <v>1055743</v>
      </c>
      <c r="M17" s="7">
        <v>602848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218080</v>
      </c>
      <c r="K18" s="7">
        <v>103340</v>
      </c>
      <c r="L18" s="7">
        <v>263936</v>
      </c>
      <c r="M18" s="7">
        <v>172305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272601</v>
      </c>
      <c r="K19" s="7">
        <v>173984</v>
      </c>
      <c r="L19" s="7">
        <v>226985</v>
      </c>
      <c r="M19" s="7">
        <v>149087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753202</v>
      </c>
      <c r="K20" s="7">
        <v>363202</v>
      </c>
      <c r="L20" s="7">
        <v>780000</v>
      </c>
      <c r="M20" s="7">
        <v>390000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1284952</v>
      </c>
      <c r="K21" s="7">
        <v>387572</v>
      </c>
      <c r="L21" s="7"/>
      <c r="M21" s="7"/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/>
      <c r="K24" s="7"/>
      <c r="L24" s="7"/>
      <c r="M24" s="7"/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/>
      <c r="K26" s="7"/>
      <c r="L26" s="7">
        <v>174733</v>
      </c>
      <c r="M26" s="7">
        <v>174733</v>
      </c>
    </row>
    <row r="27" spans="1:13" ht="12.75">
      <c r="A27" s="216" t="s">
        <v>212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3450040</v>
      </c>
      <c r="K27" s="53">
        <f>SUM(K28:K32)</f>
        <v>1475862</v>
      </c>
      <c r="L27" s="53">
        <f>SUM(L28:L32)</f>
        <v>9996182</v>
      </c>
      <c r="M27" s="53">
        <f>SUM(M28:M32)</f>
        <v>5343151</v>
      </c>
    </row>
    <row r="28" spans="1:13" ht="12.75">
      <c r="A28" s="216" t="s">
        <v>341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2817305</v>
      </c>
      <c r="K28" s="7">
        <v>1112506</v>
      </c>
      <c r="L28" s="7">
        <v>3780463</v>
      </c>
      <c r="M28" s="7">
        <v>2003617</v>
      </c>
    </row>
    <row r="29" spans="1:13" ht="12.75">
      <c r="A29" s="216" t="s">
        <v>342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632735</v>
      </c>
      <c r="K29" s="7">
        <v>363356</v>
      </c>
      <c r="L29" s="7">
        <v>6215719</v>
      </c>
      <c r="M29" s="7">
        <v>3339534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</row>
    <row r="31" spans="1:13" ht="12.75">
      <c r="A31" s="216" t="s">
        <v>222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/>
      <c r="M31" s="7"/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/>
      <c r="K32" s="7"/>
      <c r="L32" s="7"/>
      <c r="M32" s="7"/>
    </row>
    <row r="33" spans="1:13" ht="12.75">
      <c r="A33" s="216" t="s">
        <v>213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11774657</v>
      </c>
      <c r="K33" s="53">
        <f>SUM(K34:K37)</f>
        <v>2120795</v>
      </c>
      <c r="L33" s="53">
        <f>SUM(L34:L37)</f>
        <v>1248502</v>
      </c>
      <c r="M33" s="53">
        <f>SUM(M34:M37)</f>
        <v>125597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11753032</v>
      </c>
      <c r="K34" s="7">
        <v>2110374</v>
      </c>
      <c r="L34" s="7">
        <v>1248380</v>
      </c>
      <c r="M34" s="7">
        <v>125475</v>
      </c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21625</v>
      </c>
      <c r="K35" s="7">
        <v>10421</v>
      </c>
      <c r="L35" s="7">
        <v>122</v>
      </c>
      <c r="M35" s="7">
        <v>122</v>
      </c>
    </row>
    <row r="36" spans="1:13" ht="12.75">
      <c r="A36" s="216" t="s">
        <v>223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/>
      <c r="M36" s="7"/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/>
      <c r="K37" s="7"/>
      <c r="L37" s="7"/>
      <c r="M37" s="7"/>
    </row>
    <row r="38" spans="1:13" ht="12.75">
      <c r="A38" s="216" t="s">
        <v>194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195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224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225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214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48536867</v>
      </c>
      <c r="K42" s="53">
        <f>K7+K27+K38+K40</f>
        <v>13558137</v>
      </c>
      <c r="L42" s="53">
        <f>L7+L27+L38+L40</f>
        <v>35501223</v>
      </c>
      <c r="M42" s="53">
        <f>M7+M27+M38+M40</f>
        <v>28877912</v>
      </c>
    </row>
    <row r="43" spans="1:13" ht="12.75">
      <c r="A43" s="216" t="s">
        <v>215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59488419</v>
      </c>
      <c r="K43" s="53">
        <f>K10+K33+K39+K41</f>
        <v>15060453</v>
      </c>
      <c r="L43" s="53">
        <f>L10+L33+L39+L41</f>
        <v>30074180</v>
      </c>
      <c r="M43" s="53">
        <f>M10+M33+M39+M41</f>
        <v>25148275</v>
      </c>
    </row>
    <row r="44" spans="1:13" ht="12.75">
      <c r="A44" s="216" t="s">
        <v>234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-10951552</v>
      </c>
      <c r="K44" s="53">
        <f>K42-K43</f>
        <v>-1502316</v>
      </c>
      <c r="L44" s="53">
        <f>L42-L43</f>
        <v>5427043</v>
      </c>
      <c r="M44" s="53">
        <f>M42-M43</f>
        <v>3729637</v>
      </c>
    </row>
    <row r="45" spans="1:13" ht="12.75">
      <c r="A45" s="224" t="s">
        <v>217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5427043</v>
      </c>
      <c r="M45" s="53">
        <f>IF(M42&gt;M43,M42-M43,0)</f>
        <v>3729637</v>
      </c>
    </row>
    <row r="46" spans="1:13" ht="12.75">
      <c r="A46" s="224" t="s">
        <v>218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10951552</v>
      </c>
      <c r="K46" s="53">
        <f>IF(K43&gt;K42,K43-K42,0)</f>
        <v>1502316</v>
      </c>
      <c r="L46" s="53">
        <f>IF(L43&gt;L42,L43-L42,0)</f>
        <v>0</v>
      </c>
      <c r="M46" s="53">
        <f>IF(M43&gt;M42,M43-M42,0)</f>
        <v>0</v>
      </c>
    </row>
    <row r="47" spans="1:13" ht="12.75">
      <c r="A47" s="216" t="s">
        <v>216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>
        <v>1400000</v>
      </c>
      <c r="M47" s="7">
        <v>850000</v>
      </c>
    </row>
    <row r="48" spans="1:13" ht="12.75">
      <c r="A48" s="216" t="s">
        <v>235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-10951552</v>
      </c>
      <c r="K48" s="53">
        <f>K44-K47</f>
        <v>-1502316</v>
      </c>
      <c r="L48" s="53">
        <f>L44-L47</f>
        <v>4027043</v>
      </c>
      <c r="M48" s="53">
        <f>M44-M47</f>
        <v>2879637</v>
      </c>
    </row>
    <row r="49" spans="1:13" ht="12.75">
      <c r="A49" s="224" t="s">
        <v>191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4027043</v>
      </c>
      <c r="M49" s="53">
        <f>IF(M48&gt;0,M48,0)</f>
        <v>2879637</v>
      </c>
    </row>
    <row r="50" spans="1:13" ht="12.75">
      <c r="A50" s="256" t="s">
        <v>219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10951552</v>
      </c>
      <c r="K50" s="61">
        <f>IF(K48&lt;0,-K48,0)</f>
        <v>1502316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5" t="s">
        <v>310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ht="12.75" customHeight="1">
      <c r="A52" s="209" t="s">
        <v>186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2.75">
      <c r="A53" s="253" t="s">
        <v>232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233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05" t="s">
        <v>188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209" t="s">
        <v>203</v>
      </c>
      <c r="B56" s="210"/>
      <c r="C56" s="210"/>
      <c r="D56" s="210"/>
      <c r="E56" s="210"/>
      <c r="F56" s="210"/>
      <c r="G56" s="210"/>
      <c r="H56" s="227"/>
      <c r="I56" s="9">
        <v>157</v>
      </c>
      <c r="J56" s="6">
        <v>-10951552</v>
      </c>
      <c r="K56" s="6">
        <v>-1502316</v>
      </c>
      <c r="L56" s="6">
        <v>4027043</v>
      </c>
      <c r="M56" s="6">
        <v>2879637</v>
      </c>
    </row>
    <row r="57" spans="1:13" ht="12.75">
      <c r="A57" s="216" t="s">
        <v>220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6" t="s">
        <v>226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12.75">
      <c r="A59" s="216" t="s">
        <v>227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ht="12.75">
      <c r="A61" s="216" t="s">
        <v>228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229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230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231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221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192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6" t="s">
        <v>193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-10951552</v>
      </c>
      <c r="K67" s="61">
        <f>K56+K66</f>
        <v>-1502316</v>
      </c>
      <c r="L67" s="61">
        <f>L56+L66</f>
        <v>4027043</v>
      </c>
      <c r="M67" s="61">
        <f>M56+M66</f>
        <v>2879637</v>
      </c>
    </row>
    <row r="68" spans="1:13" ht="12.75" customHeight="1">
      <c r="A68" s="249" t="s">
        <v>311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187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53" t="s">
        <v>232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46" t="s">
        <v>233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J48:M50 J12:J46 K8:L9 K12:M16 K22:M22 K23:L26 K27:M27 K17:L21 K33:M33 K28:L32 K34:L41 M8 M17:M20 M28:M29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163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337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1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277</v>
      </c>
      <c r="J4" s="67" t="s">
        <v>316</v>
      </c>
      <c r="K4" s="67" t="s">
        <v>317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8">
        <v>2</v>
      </c>
      <c r="J5" s="69" t="s">
        <v>281</v>
      </c>
      <c r="K5" s="69" t="s">
        <v>282</v>
      </c>
    </row>
    <row r="6" spans="1:11" ht="12.75">
      <c r="A6" s="205" t="s">
        <v>155</v>
      </c>
      <c r="B6" s="206"/>
      <c r="C6" s="206"/>
      <c r="D6" s="206"/>
      <c r="E6" s="206"/>
      <c r="F6" s="206"/>
      <c r="G6" s="206"/>
      <c r="H6" s="206"/>
      <c r="I6" s="262"/>
      <c r="J6" s="262"/>
      <c r="K6" s="263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-10951552</v>
      </c>
      <c r="K7" s="7">
        <v>5427043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753202</v>
      </c>
      <c r="K8" s="7">
        <v>780000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>
        <v>76913733</v>
      </c>
      <c r="K9" s="7">
        <v>29659759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71147990</v>
      </c>
      <c r="K10" s="7">
        <v>62727487</v>
      </c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/>
      <c r="K12" s="7"/>
    </row>
    <row r="13" spans="1:11" ht="12.75">
      <c r="A13" s="216" t="s">
        <v>156</v>
      </c>
      <c r="B13" s="217"/>
      <c r="C13" s="217"/>
      <c r="D13" s="217"/>
      <c r="E13" s="217"/>
      <c r="F13" s="217"/>
      <c r="G13" s="217"/>
      <c r="H13" s="217"/>
      <c r="I13" s="1">
        <v>7</v>
      </c>
      <c r="J13" s="64">
        <f>SUM(J7:J12)</f>
        <v>137863373</v>
      </c>
      <c r="K13" s="53">
        <f>SUM(K7:K12)</f>
        <v>98594289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>
        <v>62059270</v>
      </c>
      <c r="K14" s="7">
        <v>62627847</v>
      </c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>
        <v>70294107</v>
      </c>
      <c r="K15" s="7">
        <v>40766018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6" t="s">
        <v>157</v>
      </c>
      <c r="B18" s="217"/>
      <c r="C18" s="217"/>
      <c r="D18" s="217"/>
      <c r="E18" s="217"/>
      <c r="F18" s="217"/>
      <c r="G18" s="217"/>
      <c r="H18" s="217"/>
      <c r="I18" s="1">
        <v>12</v>
      </c>
      <c r="J18" s="64">
        <f>SUM(J14:J17)</f>
        <v>132353377</v>
      </c>
      <c r="K18" s="53">
        <f>SUM(K14:K17)</f>
        <v>103393865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IF(J13&gt;J18,J13-J18,0)</f>
        <v>5509996</v>
      </c>
      <c r="K19" s="53">
        <f>IF(K13&gt;K18,K13-K18,0)</f>
        <v>0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4">
        <f>IF(J18&gt;J13,J18-J13,0)</f>
        <v>0</v>
      </c>
      <c r="K20" s="53">
        <f>IF(K18&gt;K13,K18-K13,0)</f>
        <v>4799576</v>
      </c>
    </row>
    <row r="21" spans="1:11" ht="12.75">
      <c r="A21" s="205" t="s">
        <v>158</v>
      </c>
      <c r="B21" s="206"/>
      <c r="C21" s="206"/>
      <c r="D21" s="206"/>
      <c r="E21" s="206"/>
      <c r="F21" s="206"/>
      <c r="G21" s="206"/>
      <c r="H21" s="206"/>
      <c r="I21" s="262"/>
      <c r="J21" s="262"/>
      <c r="K21" s="263"/>
    </row>
    <row r="22" spans="1:11" ht="12.75">
      <c r="A22" s="213" t="s">
        <v>177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178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179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>
        <v>3893900</v>
      </c>
    </row>
    <row r="25" spans="1:11" ht="12.75">
      <c r="A25" s="213" t="s">
        <v>180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181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0</v>
      </c>
      <c r="K27" s="53">
        <f>SUM(K22:K26)</f>
        <v>3893900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16741</v>
      </c>
      <c r="K28" s="7">
        <v>22296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4">
        <f>SUM(J28:J30)</f>
        <v>16741</v>
      </c>
      <c r="K31" s="53">
        <f>SUM(K28:K30)</f>
        <v>22296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IF(J27&gt;J31,J27-J31,0)</f>
        <v>0</v>
      </c>
      <c r="K32" s="53">
        <f>IF(K27&gt;K31,K27-K31,0)</f>
        <v>3871604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IF(J31&gt;J27,J31-J27,0)</f>
        <v>16741</v>
      </c>
      <c r="K33" s="53">
        <f>IF(K31&gt;K27,K31-K27,0)</f>
        <v>0</v>
      </c>
    </row>
    <row r="34" spans="1:11" ht="12.75">
      <c r="A34" s="205" t="s">
        <v>159</v>
      </c>
      <c r="B34" s="206"/>
      <c r="C34" s="206"/>
      <c r="D34" s="206"/>
      <c r="E34" s="206"/>
      <c r="F34" s="206"/>
      <c r="G34" s="206"/>
      <c r="H34" s="206"/>
      <c r="I34" s="262"/>
      <c r="J34" s="262"/>
      <c r="K34" s="263"/>
    </row>
    <row r="35" spans="1:11" ht="12.75">
      <c r="A35" s="213" t="s">
        <v>173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>
        <v>23251200</v>
      </c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>
        <v>27523504</v>
      </c>
      <c r="K37" s="7">
        <v>4258793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4">
        <f>SUM(J35:J37)</f>
        <v>27523504</v>
      </c>
      <c r="K38" s="53">
        <f>SUM(K35:K37)</f>
        <v>27509993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/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>
        <v>33386774</v>
      </c>
      <c r="K43" s="7">
        <v>10941593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4">
        <f>SUM(J39:J43)</f>
        <v>33386774</v>
      </c>
      <c r="K44" s="53">
        <f>SUM(K39:K43)</f>
        <v>10941593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IF(J38&gt;J44,J38-J44,0)</f>
        <v>0</v>
      </c>
      <c r="K45" s="53">
        <f>IF(K38&gt;K44,K38-K44,0)</f>
        <v>16568400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IF(J44&gt;J38,J44-J38,0)</f>
        <v>5863270</v>
      </c>
      <c r="K46" s="53">
        <f>IF(K44&gt;K38,K44-K38,0)</f>
        <v>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15640428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IF(J20-J19+J33-J32+J46-J45&gt;0,J20-J19+J33-J32+J46-J45,0)</f>
        <v>370015</v>
      </c>
      <c r="K48" s="53">
        <f>IF(K20-K19+K33-K32+K46-K45&gt;0,K20-K19+K33-K32+K46-K45,0)</f>
        <v>0</v>
      </c>
    </row>
    <row r="49" spans="1:11" ht="12.75">
      <c r="A49" s="213" t="s">
        <v>160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51747428</v>
      </c>
      <c r="K49" s="7">
        <v>31218915</v>
      </c>
    </row>
    <row r="50" spans="1:11" ht="12.75">
      <c r="A50" s="213" t="s">
        <v>174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>
        <v>15640428</v>
      </c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370015</v>
      </c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4">
        <v>44</v>
      </c>
      <c r="J52" s="65">
        <f>J49+J50-J51</f>
        <v>51377413</v>
      </c>
      <c r="K52" s="61">
        <f>K49+K50-K51</f>
        <v>46859343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21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277</v>
      </c>
      <c r="J4" s="67" t="s">
        <v>316</v>
      </c>
      <c r="K4" s="67" t="s">
        <v>317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281</v>
      </c>
      <c r="K5" s="73" t="s">
        <v>282</v>
      </c>
    </row>
    <row r="6" spans="1:11" ht="12.75">
      <c r="A6" s="205" t="s">
        <v>155</v>
      </c>
      <c r="B6" s="206"/>
      <c r="C6" s="206"/>
      <c r="D6" s="206"/>
      <c r="E6" s="206"/>
      <c r="F6" s="206"/>
      <c r="G6" s="206"/>
      <c r="H6" s="206"/>
      <c r="I6" s="262"/>
      <c r="J6" s="262"/>
      <c r="K6" s="263"/>
    </row>
    <row r="7" spans="1:11" ht="12.75">
      <c r="A7" s="213" t="s">
        <v>198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6" t="s">
        <v>197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5" t="s">
        <v>158</v>
      </c>
      <c r="B22" s="206"/>
      <c r="C22" s="206"/>
      <c r="D22" s="206"/>
      <c r="E22" s="206"/>
      <c r="F22" s="206"/>
      <c r="G22" s="206"/>
      <c r="H22" s="206"/>
      <c r="I22" s="262"/>
      <c r="J22" s="262"/>
      <c r="K22" s="263"/>
    </row>
    <row r="23" spans="1:11" ht="12.75">
      <c r="A23" s="213" t="s">
        <v>164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165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318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319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166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5" t="s">
        <v>159</v>
      </c>
      <c r="B35" s="206"/>
      <c r="C35" s="206"/>
      <c r="D35" s="206"/>
      <c r="E35" s="206"/>
      <c r="F35" s="206"/>
      <c r="G35" s="206"/>
      <c r="H35" s="206"/>
      <c r="I35" s="262">
        <v>0</v>
      </c>
      <c r="J35" s="262"/>
      <c r="K35" s="263"/>
    </row>
    <row r="36" spans="1:11" ht="12.75">
      <c r="A36" s="213" t="s">
        <v>173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6" t="s">
        <v>161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6" t="s">
        <v>162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160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174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175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8" t="s">
        <v>176</v>
      </c>
      <c r="B53" s="229"/>
      <c r="C53" s="229"/>
      <c r="D53" s="229"/>
      <c r="E53" s="229"/>
      <c r="F53" s="229"/>
      <c r="G53" s="229"/>
      <c r="H53" s="22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M9" sqref="M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93" t="s">
        <v>279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">
      <c r="A2" s="42"/>
      <c r="B2" s="74"/>
      <c r="C2" s="278" t="s">
        <v>280</v>
      </c>
      <c r="D2" s="278"/>
      <c r="E2" s="77">
        <v>40544</v>
      </c>
      <c r="F2" s="43" t="s">
        <v>248</v>
      </c>
      <c r="G2" s="279">
        <v>40724</v>
      </c>
      <c r="H2" s="280"/>
      <c r="I2" s="74"/>
      <c r="J2" s="74"/>
      <c r="K2" s="74"/>
      <c r="L2" s="78"/>
    </row>
    <row r="3" spans="1:12" ht="12.75">
      <c r="A3" s="265" t="s">
        <v>337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  <c r="L3" s="78"/>
    </row>
    <row r="4" spans="1:11" ht="21.75">
      <c r="A4" s="281" t="s">
        <v>59</v>
      </c>
      <c r="B4" s="281"/>
      <c r="C4" s="281"/>
      <c r="D4" s="281"/>
      <c r="E4" s="281"/>
      <c r="F4" s="281"/>
      <c r="G4" s="281"/>
      <c r="H4" s="281"/>
      <c r="I4" s="81" t="s">
        <v>303</v>
      </c>
      <c r="J4" s="82" t="s">
        <v>150</v>
      </c>
      <c r="K4" s="82" t="s">
        <v>151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84">
        <v>2</v>
      </c>
      <c r="J5" s="83" t="s">
        <v>281</v>
      </c>
      <c r="K5" s="83" t="s">
        <v>282</v>
      </c>
    </row>
    <row r="6" spans="1:11" ht="12.75">
      <c r="A6" s="283" t="s">
        <v>283</v>
      </c>
      <c r="B6" s="284"/>
      <c r="C6" s="284"/>
      <c r="D6" s="284"/>
      <c r="E6" s="284"/>
      <c r="F6" s="284"/>
      <c r="G6" s="284"/>
      <c r="H6" s="284"/>
      <c r="I6" s="44">
        <v>1</v>
      </c>
      <c r="J6" s="45">
        <v>323706800</v>
      </c>
      <c r="K6" s="45">
        <v>323706800</v>
      </c>
    </row>
    <row r="7" spans="1:11" ht="12.75">
      <c r="A7" s="283" t="s">
        <v>284</v>
      </c>
      <c r="B7" s="284"/>
      <c r="C7" s="284"/>
      <c r="D7" s="284"/>
      <c r="E7" s="284"/>
      <c r="F7" s="284"/>
      <c r="G7" s="284"/>
      <c r="H7" s="284"/>
      <c r="I7" s="44">
        <v>2</v>
      </c>
      <c r="J7" s="46"/>
      <c r="K7" s="46"/>
    </row>
    <row r="8" spans="1:11" ht="12.75">
      <c r="A8" s="283" t="s">
        <v>285</v>
      </c>
      <c r="B8" s="284"/>
      <c r="C8" s="284"/>
      <c r="D8" s="284"/>
      <c r="E8" s="284"/>
      <c r="F8" s="284"/>
      <c r="G8" s="284"/>
      <c r="H8" s="284"/>
      <c r="I8" s="44">
        <v>3</v>
      </c>
      <c r="J8" s="46"/>
      <c r="K8" s="46"/>
    </row>
    <row r="9" spans="1:11" ht="12.75">
      <c r="A9" s="283" t="s">
        <v>286</v>
      </c>
      <c r="B9" s="284"/>
      <c r="C9" s="284"/>
      <c r="D9" s="284"/>
      <c r="E9" s="284"/>
      <c r="F9" s="284"/>
      <c r="G9" s="284"/>
      <c r="H9" s="284"/>
      <c r="I9" s="44">
        <v>4</v>
      </c>
      <c r="J9" s="46">
        <v>-6022109</v>
      </c>
      <c r="K9" s="46">
        <v>-22926944</v>
      </c>
    </row>
    <row r="10" spans="1:11" ht="12.75">
      <c r="A10" s="283" t="s">
        <v>287</v>
      </c>
      <c r="B10" s="284"/>
      <c r="C10" s="284"/>
      <c r="D10" s="284"/>
      <c r="E10" s="284"/>
      <c r="F10" s="284"/>
      <c r="G10" s="284"/>
      <c r="H10" s="284"/>
      <c r="I10" s="44">
        <v>5</v>
      </c>
      <c r="J10" s="46">
        <v>-16904835</v>
      </c>
      <c r="K10" s="46">
        <v>4027043</v>
      </c>
    </row>
    <row r="11" spans="1:11" ht="12.75">
      <c r="A11" s="283" t="s">
        <v>288</v>
      </c>
      <c r="B11" s="284"/>
      <c r="C11" s="284"/>
      <c r="D11" s="284"/>
      <c r="E11" s="284"/>
      <c r="F11" s="284"/>
      <c r="G11" s="284"/>
      <c r="H11" s="284"/>
      <c r="I11" s="44">
        <v>6</v>
      </c>
      <c r="J11" s="46"/>
      <c r="K11" s="46"/>
    </row>
    <row r="12" spans="1:11" ht="12.75">
      <c r="A12" s="283" t="s">
        <v>289</v>
      </c>
      <c r="B12" s="284"/>
      <c r="C12" s="284"/>
      <c r="D12" s="284"/>
      <c r="E12" s="284"/>
      <c r="F12" s="284"/>
      <c r="G12" s="284"/>
      <c r="H12" s="284"/>
      <c r="I12" s="44">
        <v>7</v>
      </c>
      <c r="J12" s="46"/>
      <c r="K12" s="46"/>
    </row>
    <row r="13" spans="1:11" ht="12.75">
      <c r="A13" s="283" t="s">
        <v>290</v>
      </c>
      <c r="B13" s="284"/>
      <c r="C13" s="284"/>
      <c r="D13" s="284"/>
      <c r="E13" s="284"/>
      <c r="F13" s="284"/>
      <c r="G13" s="284"/>
      <c r="H13" s="284"/>
      <c r="I13" s="44">
        <v>8</v>
      </c>
      <c r="J13" s="46"/>
      <c r="K13" s="46"/>
    </row>
    <row r="14" spans="1:11" ht="12.75">
      <c r="A14" s="283" t="s">
        <v>291</v>
      </c>
      <c r="B14" s="284"/>
      <c r="C14" s="284"/>
      <c r="D14" s="284"/>
      <c r="E14" s="284"/>
      <c r="F14" s="284"/>
      <c r="G14" s="284"/>
      <c r="H14" s="284"/>
      <c r="I14" s="44">
        <v>9</v>
      </c>
      <c r="J14" s="46"/>
      <c r="K14" s="46"/>
    </row>
    <row r="15" spans="1:11" ht="12.75">
      <c r="A15" s="285" t="s">
        <v>292</v>
      </c>
      <c r="B15" s="286"/>
      <c r="C15" s="286"/>
      <c r="D15" s="286"/>
      <c r="E15" s="286"/>
      <c r="F15" s="286"/>
      <c r="G15" s="286"/>
      <c r="H15" s="286"/>
      <c r="I15" s="44">
        <v>10</v>
      </c>
      <c r="J15" s="79">
        <f>SUM(J6:J14)</f>
        <v>300779856</v>
      </c>
      <c r="K15" s="79">
        <f>SUM(K6:K14)</f>
        <v>304806899</v>
      </c>
    </row>
    <row r="16" spans="1:11" ht="12.75">
      <c r="A16" s="283" t="s">
        <v>293</v>
      </c>
      <c r="B16" s="284"/>
      <c r="C16" s="284"/>
      <c r="D16" s="284"/>
      <c r="E16" s="284"/>
      <c r="F16" s="284"/>
      <c r="G16" s="284"/>
      <c r="H16" s="284"/>
      <c r="I16" s="44">
        <v>11</v>
      </c>
      <c r="J16" s="46"/>
      <c r="K16" s="46"/>
    </row>
    <row r="17" spans="1:11" ht="12.75">
      <c r="A17" s="283" t="s">
        <v>294</v>
      </c>
      <c r="B17" s="284"/>
      <c r="C17" s="284"/>
      <c r="D17" s="284"/>
      <c r="E17" s="284"/>
      <c r="F17" s="284"/>
      <c r="G17" s="284"/>
      <c r="H17" s="284"/>
      <c r="I17" s="44">
        <v>12</v>
      </c>
      <c r="J17" s="46"/>
      <c r="K17" s="46"/>
    </row>
    <row r="18" spans="1:11" ht="12.75">
      <c r="A18" s="283" t="s">
        <v>295</v>
      </c>
      <c r="B18" s="284"/>
      <c r="C18" s="284"/>
      <c r="D18" s="284"/>
      <c r="E18" s="284"/>
      <c r="F18" s="284"/>
      <c r="G18" s="284"/>
      <c r="H18" s="284"/>
      <c r="I18" s="44">
        <v>13</v>
      </c>
      <c r="J18" s="46"/>
      <c r="K18" s="46"/>
    </row>
    <row r="19" spans="1:11" ht="12.75">
      <c r="A19" s="283" t="s">
        <v>296</v>
      </c>
      <c r="B19" s="284"/>
      <c r="C19" s="284"/>
      <c r="D19" s="284"/>
      <c r="E19" s="284"/>
      <c r="F19" s="284"/>
      <c r="G19" s="284"/>
      <c r="H19" s="284"/>
      <c r="I19" s="44">
        <v>14</v>
      </c>
      <c r="J19" s="46"/>
      <c r="K19" s="46"/>
    </row>
    <row r="20" spans="1:11" ht="12.75">
      <c r="A20" s="283" t="s">
        <v>297</v>
      </c>
      <c r="B20" s="284"/>
      <c r="C20" s="284"/>
      <c r="D20" s="284"/>
      <c r="E20" s="284"/>
      <c r="F20" s="284"/>
      <c r="G20" s="284"/>
      <c r="H20" s="284"/>
      <c r="I20" s="44">
        <v>15</v>
      </c>
      <c r="J20" s="46"/>
      <c r="K20" s="46"/>
    </row>
    <row r="21" spans="1:11" ht="12.75">
      <c r="A21" s="283" t="s">
        <v>298</v>
      </c>
      <c r="B21" s="284"/>
      <c r="C21" s="284"/>
      <c r="D21" s="284"/>
      <c r="E21" s="284"/>
      <c r="F21" s="284"/>
      <c r="G21" s="284"/>
      <c r="H21" s="284"/>
      <c r="I21" s="44">
        <v>16</v>
      </c>
      <c r="J21" s="46">
        <v>-16904835</v>
      </c>
      <c r="K21" s="46">
        <v>4027043</v>
      </c>
    </row>
    <row r="22" spans="1:11" ht="12.75">
      <c r="A22" s="285" t="s">
        <v>299</v>
      </c>
      <c r="B22" s="286"/>
      <c r="C22" s="286"/>
      <c r="D22" s="286"/>
      <c r="E22" s="286"/>
      <c r="F22" s="286"/>
      <c r="G22" s="286"/>
      <c r="H22" s="286"/>
      <c r="I22" s="44">
        <v>17</v>
      </c>
      <c r="J22" s="80">
        <f>SUM(J16:J21)</f>
        <v>-16904835</v>
      </c>
      <c r="K22" s="80">
        <f>SUM(K16:K21)</f>
        <v>4027043</v>
      </c>
    </row>
    <row r="23" spans="1:11" ht="12.75">
      <c r="A23" s="295"/>
      <c r="B23" s="296"/>
      <c r="C23" s="296"/>
      <c r="D23" s="296"/>
      <c r="E23" s="296"/>
      <c r="F23" s="296"/>
      <c r="G23" s="296"/>
      <c r="H23" s="296"/>
      <c r="I23" s="297"/>
      <c r="J23" s="297"/>
      <c r="K23" s="298"/>
    </row>
    <row r="24" spans="1:11" ht="12.75">
      <c r="A24" s="287" t="s">
        <v>300</v>
      </c>
      <c r="B24" s="288"/>
      <c r="C24" s="288"/>
      <c r="D24" s="288"/>
      <c r="E24" s="288"/>
      <c r="F24" s="288"/>
      <c r="G24" s="288"/>
      <c r="H24" s="288"/>
      <c r="I24" s="47">
        <v>18</v>
      </c>
      <c r="J24" s="45"/>
      <c r="K24" s="45"/>
    </row>
    <row r="25" spans="1:11" ht="17.25" customHeight="1">
      <c r="A25" s="289" t="s">
        <v>301</v>
      </c>
      <c r="B25" s="290"/>
      <c r="C25" s="290"/>
      <c r="D25" s="290"/>
      <c r="E25" s="290"/>
      <c r="F25" s="290"/>
      <c r="G25" s="290"/>
      <c r="H25" s="290"/>
      <c r="I25" s="48">
        <v>19</v>
      </c>
      <c r="J25" s="80"/>
      <c r="K25" s="80"/>
    </row>
    <row r="26" spans="1:11" ht="30" customHeight="1">
      <c r="A26" s="291" t="s">
        <v>302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9" t="s">
        <v>278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314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2011-07-31T19:33:31Z</cp:lastPrinted>
  <dcterms:created xsi:type="dcterms:W3CDTF">2008-10-17T11:51:54Z</dcterms:created>
  <dcterms:modified xsi:type="dcterms:W3CDTF">2011-07-31T19:33:53Z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