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<sst xmlns="http://schemas.openxmlformats.org/spreadsheetml/2006/main" count="418" uniqueCount="358">
  <si>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</si>
  <si>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</si>
  <si>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</si>
  <si>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</si>
  <si>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</si>
  <si>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</si>
  <si>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</si>
  <si>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</si>
  <si>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</si>
  <si>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</si>
  <si>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</si>
  <si>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</si>
  <si>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</si>
  <si>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</si>
  <si>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</si>
  <si>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</si>
  <si>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</si>
  <si>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</si>
  <si>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</si>
  <si>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</si>
  <si>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</si>
  <si>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</si>
  <si>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</si>
  <si>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</si>
  <si>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</si>
  <si>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</si>
  <si>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</si>
  <si>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</si>
  <si>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</si>
  <si>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</si>
  <si>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</si>
  <si>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</si>
  <si>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</si>
  <si>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</si>
  <si>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</si>
  <si>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</si>
  <si>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</si>
  <si>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</si>
  <si>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</si>
  <si>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</si>
  <si>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</si>
  <si>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</si>
  <si>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</si>
  <si>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</si>
  <si>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</si>
  <si>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</si>
  <si>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</si>
  <si>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</si>
  <si>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</si>
  <si>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</si>
  <si>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</si>
  <si>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</si>
  <si>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</si>
  <si>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</si>
  <si>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</si>
  <si>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</si>
  <si>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</si>
  <si>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</si>
  <si>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</si>
  <si>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</si>
  <si>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</si>
  <si>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</si>
  <si>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</si>
  <si>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</si>
  <si>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</si>
  <si>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</si>
  <si>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</si>
  <si>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</si>
  <si>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</si>
  <si>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</si>
  <si>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</si>
  <si>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</si>
  <si>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</si>
  <si>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</si>
  <si>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</si>
  <si>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</si>
  <si>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</si>
  <si>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</si>
  <si>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</si>
  <si>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</si>
  <si>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</si>
  <si>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</si>
  <si>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</si>
  <si>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</si>
  <si>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</si>
  <si>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</si>
  <si>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</si>
  <si>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</si>
  <si>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</si>
  <si>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</si>
  <si>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</si>
  <si>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</si>
  <si>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</si>
  <si>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</si>
  <si>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</si>
  <si>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</si>
  <si>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</si>
  <si>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</si>
  <si>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</si>
  <si>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</si>
  <si>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</si>
  <si>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</si>
  <si>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</si>
  <si>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</si>
  <si>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</si>
  <si>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</si>
  <si>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</si>
  <si>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</si>
  <si>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</si>
  <si>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</si>
  <si>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</si>
  <si>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</si>
  <si>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</si>
  <si>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</si>
  <si>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</si>
  <si>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</si>
  <si>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</si>
  <si>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</si>
  <si>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</si>
  <si>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</si>
  <si>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</si>
  <si>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</si>
  <si>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</si>
  <si>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</si>
  <si>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</si>
  <si>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</si>
  <si>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</si>
  <si>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</si>
  <si>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</si>
  <si>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</si>
  <si>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</si>
  <si>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</si>
  <si>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</si>
  <si>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</si>
  <si>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</si>
  <si>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</si>
  <si>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</si>
  <si>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</si>
  <si>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</si>
  <si>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</si>
  <si>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</si>
  <si>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</si>
  <si>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</si>
  <si>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</si>
  <si>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</si>
  <si>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</si>
  <si>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</si>
  <si>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</si>
  <si>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</si>
  <si>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</si>
  <si>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</si>
  <si>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</si>
  <si>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</si>
  <si>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</si>
  <si>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</si>
  <si>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</si>
  <si>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</si>
  <si>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</si>
  <si>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</si>
  <si>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</si>
  <si>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</si>
  <si>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</si>
  <si>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</si>
  <si>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</si>
  <si>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</si>
  <si>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</si>
  <si>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</si>
  <si>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</si>
  <si>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</si>
  <si>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</si>
  <si>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</si>
  <si>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</si>
  <si>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</si>
  <si>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</si>
  <si>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</si>
  <si>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</si>
  <si>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</si>
  <si>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</si>
  <si>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</si>
  <si>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</si>
  <si>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</si>
  <si>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</si>
  <si>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</si>
  <si>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</si>
  <si>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</si>
  <si>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</si>
  <si>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</si>
  <si>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</si>
  <si>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</si>
  <si>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</si>
  <si>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</si>
  <si>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</si>
  <si>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</si>
  <si>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</si>
  <si>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</si>
  <si>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</si>
  <si>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</si>
  <si>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</si>
  <si>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</si>
  <si>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</si>
  <si>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</si>
  <si>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</si>
  <si>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</si>
  <si>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</si>
  <si>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</si>
  <si>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</si>
  <si>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</si>
  <si>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</si>
  <si>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</si>
  <si>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</si>
  <si>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</si>
  <si>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</si>
  <si>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</si>
  <si>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</si>
  <si>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</si>
  <si>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</si>
  <si>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</si>
  <si>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</si>
  <si>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</si>
  <si>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</si>
  <si>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</si>
  <si>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</si>
  <si>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</si>
  <si>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</si>
  <si>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</si>
  <si>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</si>
  <si>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</si>
  <si>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</si>
  <si>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</si>
  <si>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</si>
  <si>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</si>
  <si>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</si>
  <si>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</si>
  <si>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</si>
  <si>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</si>
  <si>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</si>
  <si>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</si>
  <si>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</si>
  <si>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</si>
  <si>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</si>
  <si>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</si>
  <si>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</si>
  <si>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</si>
  <si>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</si>
  <si>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</si>
  <si>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</si>
  <si>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</si>
  <si>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</si>
  <si>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</si>
  <si>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</si>
  <si>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</si>
  <si>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</si>
  <si>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</si>
  <si>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</si>
  <si>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</si>
  <si>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</si>
  <si>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</si>
  <si>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</si>
  <si>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</si>
  <si>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</si>
  <si>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</si>
  <si>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</si>
  <si>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</si>
  <si>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</si>
  <si>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</si>
  <si>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</si>
  <si>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</si>
  <si>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</si>
  <si>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</si>
  <si>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</si>
  <si>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</si>
  <si>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</si>
  <si>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</si>
  <si>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</si>
  <si>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</si>
  <si>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</si>
  <si>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</si>
  <si>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</si>
  <si>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</si>
  <si>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</si>
  <si>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</si>
  <si>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</si>
  <si>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</si>
  <si>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</si>
  <si>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</si>
  <si>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</si>
  <si>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</si>
  <si>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</si>
  <si>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</si>
  <si>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</si>
  <si>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</si>
  <si>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</si>
  <si>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</si>
  <si>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</si>
  <si>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</si>
  <si>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</si>
  <si>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</si>
  <si>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</si>
  <si>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</si>
  <si>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</si>
  <si>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</si>
  <si>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</si>
  <si>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</si>
  <si>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</si>
  <si>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</si>
  <si>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</si>
  <si>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</si>
  <si>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</si>
  <si>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</si>
  <si>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</si>
  <si>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</si>
  <si>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</si>
  <si>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</si>
  <si>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</si>
  <si>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</si>
  <si>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</si>
  <si>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</si>
  <si>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</si>
  <si>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</si>
  <si>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</si>
  <si>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</si>
  <si>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</si>
  <si>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</si>
  <si>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</si>
  <si>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</si>
  <si>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</si>
  <si>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</si>
  <si>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</si>
  <si>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</si>
  <si>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</si>
  <si>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</si>
  <si>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</si>
  <si>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</si>
  <si>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</si>
  <si>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</si>
  <si>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</si>
  <si>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</si>
  <si>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</si>
  <si>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</si>
  <si>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</si>
  <si>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</si>
  <si>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</si>
  <si>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</si>
  <si>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</si>
  <si>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</si>
  <si>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</si>
  <si>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</si>
  <si>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</si>
  <si>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</si>
  <si>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</si>
  <si>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</si>
  <si>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</si>
  <si>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</si>
  <si>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</si>
  <si>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</si>
  <si>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31.03.2012.</t>
  </si>
  <si>
    <t>stanje na dan 31.3.2012.</t>
  </si>
  <si>
    <t>u razdoblju 1.1.2012. do 31.3.2012.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</si>
</sst>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1" t="s">
        <v>243</v>
      </c>
      <c r="B1" s="162"/>
      <c r="C1" s="16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200" t="s">
        <v>244</v>
      </c>
      <c r="B2" s="201"/>
      <c r="C2" s="201"/>
      <c r="D2" s="202"/>
      <c r="E2" s="111" t="s">
        <v>354</v>
      </c>
      <c r="F2" s="12"/>
      <c r="G2" s="13" t="s">
        <v>245</v>
      </c>
      <c r="H2" s="111" t="s">
        <v>355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3" t="s">
        <v>311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246</v>
      </c>
      <c r="B6" s="154"/>
      <c r="C6" s="164" t="s">
        <v>317</v>
      </c>
      <c r="D6" s="165"/>
      <c r="E6" s="195"/>
      <c r="F6" s="195"/>
      <c r="G6" s="195"/>
      <c r="H6" s="195"/>
      <c r="I6" s="113"/>
      <c r="J6" s="10"/>
      <c r="K6" s="10"/>
      <c r="L6" s="10"/>
    </row>
    <row r="7" spans="1:12" ht="12.75">
      <c r="A7" s="88"/>
      <c r="B7" s="22"/>
      <c r="C7" s="23"/>
      <c r="D7" s="23"/>
      <c r="E7" s="195"/>
      <c r="F7" s="195"/>
      <c r="G7" s="195"/>
      <c r="H7" s="195"/>
      <c r="I7" s="113"/>
      <c r="J7" s="10"/>
      <c r="K7" s="10"/>
      <c r="L7" s="10"/>
    </row>
    <row r="8" spans="1:12" ht="12.75">
      <c r="A8" s="206" t="s">
        <v>247</v>
      </c>
      <c r="B8" s="207"/>
      <c r="C8" s="164" t="s">
        <v>318</v>
      </c>
      <c r="D8" s="165"/>
      <c r="E8" s="195"/>
      <c r="F8" s="195"/>
      <c r="G8" s="195"/>
      <c r="H8" s="195"/>
      <c r="I8" s="114"/>
      <c r="J8" s="10"/>
      <c r="K8" s="10"/>
      <c r="L8" s="10"/>
    </row>
    <row r="9" spans="1:12" ht="12.75">
      <c r="A9" s="90"/>
      <c r="B9" s="46"/>
      <c r="C9" s="115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40" t="s">
        <v>248</v>
      </c>
      <c r="B10" s="198"/>
      <c r="C10" s="164">
        <v>58828286397</v>
      </c>
      <c r="D10" s="165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9"/>
      <c r="B11" s="198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3" t="s">
        <v>249</v>
      </c>
      <c r="B12" s="154"/>
      <c r="C12" s="169" t="s">
        <v>319</v>
      </c>
      <c r="D12" s="191"/>
      <c r="E12" s="191"/>
      <c r="F12" s="191"/>
      <c r="G12" s="191"/>
      <c r="H12" s="191"/>
      <c r="I12" s="155"/>
      <c r="J12" s="10"/>
      <c r="K12" s="10"/>
      <c r="L12" s="10"/>
    </row>
    <row r="13" spans="1:12" ht="12.75">
      <c r="A13" s="88"/>
      <c r="B13" s="22"/>
      <c r="C13" s="116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53" t="s">
        <v>250</v>
      </c>
      <c r="B14" s="154"/>
      <c r="C14" s="196">
        <v>35000</v>
      </c>
      <c r="D14" s="197"/>
      <c r="E14" s="23"/>
      <c r="F14" s="169" t="s">
        <v>320</v>
      </c>
      <c r="G14" s="191"/>
      <c r="H14" s="191"/>
      <c r="I14" s="155"/>
      <c r="J14" s="10"/>
      <c r="K14" s="10"/>
      <c r="L14" s="10"/>
    </row>
    <row r="15" spans="1:12" ht="12.75">
      <c r="A15" s="88"/>
      <c r="B15" s="22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3" t="s">
        <v>251</v>
      </c>
      <c r="B16" s="154"/>
      <c r="C16" s="169" t="s">
        <v>321</v>
      </c>
      <c r="D16" s="191"/>
      <c r="E16" s="191"/>
      <c r="F16" s="191"/>
      <c r="G16" s="191"/>
      <c r="H16" s="191"/>
      <c r="I16" s="155"/>
      <c r="J16" s="10"/>
      <c r="K16" s="10"/>
      <c r="L16" s="10"/>
    </row>
    <row r="17" spans="1:12" ht="12.75">
      <c r="A17" s="88"/>
      <c r="B17" s="22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53" t="s">
        <v>252</v>
      </c>
      <c r="B18" s="154"/>
      <c r="C18" s="192" t="s">
        <v>322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88"/>
      <c r="B19" s="22"/>
      <c r="C19" s="116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3" t="s">
        <v>253</v>
      </c>
      <c r="B20" s="154"/>
      <c r="C20" s="192" t="s">
        <v>323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3" t="s">
        <v>254</v>
      </c>
      <c r="B22" s="154"/>
      <c r="C22" s="117">
        <v>396</v>
      </c>
      <c r="D22" s="169" t="s">
        <v>320</v>
      </c>
      <c r="E22" s="173"/>
      <c r="F22" s="174"/>
      <c r="G22" s="153"/>
      <c r="H22" s="189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3" t="s">
        <v>255</v>
      </c>
      <c r="B24" s="154"/>
      <c r="C24" s="117">
        <v>12</v>
      </c>
      <c r="D24" s="169" t="s">
        <v>324</v>
      </c>
      <c r="E24" s="173"/>
      <c r="F24" s="173"/>
      <c r="G24" s="174"/>
      <c r="H24" s="47" t="s">
        <v>256</v>
      </c>
      <c r="I24" s="112">
        <v>975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312</v>
      </c>
      <c r="I25" s="92"/>
      <c r="J25" s="10"/>
      <c r="K25" s="10"/>
      <c r="L25" s="10"/>
    </row>
    <row r="26" spans="1:12" ht="12.75">
      <c r="A26" s="153" t="s">
        <v>257</v>
      </c>
      <c r="B26" s="154"/>
      <c r="C26" s="118" t="s">
        <v>325</v>
      </c>
      <c r="D26" s="24"/>
      <c r="E26" s="30"/>
      <c r="F26" s="23"/>
      <c r="G26" s="190" t="s">
        <v>258</v>
      </c>
      <c r="H26" s="154"/>
      <c r="I26" s="119" t="s">
        <v>326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82" t="s">
        <v>259</v>
      </c>
      <c r="B28" s="183"/>
      <c r="C28" s="184"/>
      <c r="D28" s="184"/>
      <c r="E28" s="185" t="s">
        <v>260</v>
      </c>
      <c r="F28" s="186"/>
      <c r="G28" s="186"/>
      <c r="H28" s="187" t="s">
        <v>261</v>
      </c>
      <c r="I28" s="188"/>
      <c r="J28" s="10"/>
      <c r="K28" s="10"/>
      <c r="L28" s="10"/>
    </row>
    <row r="29" spans="1:12" ht="12.75">
      <c r="A29" s="94"/>
      <c r="B29" s="30"/>
      <c r="C29" s="30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69" t="s">
        <v>327</v>
      </c>
      <c r="B30" s="180"/>
      <c r="C30" s="180"/>
      <c r="D30" s="181"/>
      <c r="E30" s="175" t="s">
        <v>328</v>
      </c>
      <c r="F30" s="176"/>
      <c r="G30" s="177"/>
      <c r="H30" s="164" t="s">
        <v>329</v>
      </c>
      <c r="I30" s="165"/>
      <c r="J30" s="10"/>
      <c r="K30" s="10"/>
      <c r="L30" s="10"/>
    </row>
    <row r="31" spans="1:12" ht="12.75">
      <c r="A31" s="120"/>
      <c r="B31" s="120"/>
      <c r="C31" s="121"/>
      <c r="D31" s="178"/>
      <c r="E31" s="178"/>
      <c r="F31" s="178"/>
      <c r="G31" s="179"/>
      <c r="H31" s="121"/>
      <c r="I31" s="124"/>
      <c r="J31" s="10"/>
      <c r="K31" s="10"/>
      <c r="L31" s="10"/>
    </row>
    <row r="32" spans="1:12" ht="12.75">
      <c r="A32" s="169" t="s">
        <v>330</v>
      </c>
      <c r="B32" s="180"/>
      <c r="C32" s="180"/>
      <c r="D32" s="181"/>
      <c r="E32" s="175" t="s">
        <v>328</v>
      </c>
      <c r="F32" s="176"/>
      <c r="G32" s="177"/>
      <c r="H32" s="164" t="s">
        <v>331</v>
      </c>
      <c r="I32" s="165"/>
      <c r="J32" s="10"/>
      <c r="K32" s="10"/>
      <c r="L32" s="10"/>
    </row>
    <row r="33" spans="1:12" ht="12.75">
      <c r="A33" s="120"/>
      <c r="B33" s="120"/>
      <c r="C33" s="121"/>
      <c r="D33" s="122"/>
      <c r="E33" s="122"/>
      <c r="F33" s="122"/>
      <c r="G33" s="123"/>
      <c r="H33" s="121"/>
      <c r="I33" s="125"/>
      <c r="J33" s="10"/>
      <c r="K33" s="10"/>
      <c r="L33" s="10"/>
    </row>
    <row r="34" spans="1:12" ht="12.75">
      <c r="A34" s="169" t="s">
        <v>332</v>
      </c>
      <c r="B34" s="180"/>
      <c r="C34" s="180"/>
      <c r="D34" s="181"/>
      <c r="E34" s="175" t="s">
        <v>328</v>
      </c>
      <c r="F34" s="176"/>
      <c r="G34" s="177"/>
      <c r="H34" s="164" t="s">
        <v>333</v>
      </c>
      <c r="I34" s="165"/>
      <c r="J34" s="10"/>
      <c r="K34" s="10"/>
      <c r="L34" s="10"/>
    </row>
    <row r="35" spans="1:12" ht="12.75">
      <c r="A35" s="120"/>
      <c r="B35" s="120"/>
      <c r="C35" s="121"/>
      <c r="D35" s="122"/>
      <c r="E35" s="122"/>
      <c r="F35" s="122"/>
      <c r="G35" s="123"/>
      <c r="H35" s="121"/>
      <c r="I35" s="125"/>
      <c r="J35" s="10"/>
      <c r="K35" s="10"/>
      <c r="L35" s="10"/>
    </row>
    <row r="36" spans="1:12" ht="12.75">
      <c r="A36" s="169" t="s">
        <v>334</v>
      </c>
      <c r="B36" s="180"/>
      <c r="C36" s="180"/>
      <c r="D36" s="181"/>
      <c r="E36" s="175" t="s">
        <v>328</v>
      </c>
      <c r="F36" s="176"/>
      <c r="G36" s="177"/>
      <c r="H36" s="164" t="s">
        <v>335</v>
      </c>
      <c r="I36" s="165"/>
      <c r="J36" s="10"/>
      <c r="K36" s="10"/>
      <c r="L36" s="10"/>
    </row>
    <row r="37" spans="1:12" ht="12.75">
      <c r="A37" s="126"/>
      <c r="B37" s="126"/>
      <c r="C37" s="171"/>
      <c r="D37" s="172"/>
      <c r="E37" s="121"/>
      <c r="F37" s="171"/>
      <c r="G37" s="172"/>
      <c r="H37" s="121"/>
      <c r="I37" s="121"/>
      <c r="J37" s="10"/>
      <c r="K37" s="10"/>
      <c r="L37" s="10"/>
    </row>
    <row r="38" spans="1:12" ht="12.75">
      <c r="A38" s="169" t="s">
        <v>336</v>
      </c>
      <c r="B38" s="173"/>
      <c r="C38" s="173"/>
      <c r="D38" s="174"/>
      <c r="E38" s="175" t="s">
        <v>328</v>
      </c>
      <c r="F38" s="176"/>
      <c r="G38" s="177"/>
      <c r="H38" s="164" t="s">
        <v>337</v>
      </c>
      <c r="I38" s="165"/>
      <c r="J38" s="10"/>
      <c r="K38" s="10"/>
      <c r="L38" s="10"/>
    </row>
    <row r="39" spans="1:12" ht="12.75">
      <c r="A39" s="126"/>
      <c r="B39" s="126"/>
      <c r="C39" s="127"/>
      <c r="D39" s="128"/>
      <c r="E39" s="121"/>
      <c r="F39" s="127"/>
      <c r="G39" s="128"/>
      <c r="H39" s="121"/>
      <c r="I39" s="121"/>
      <c r="J39" s="10"/>
      <c r="K39" s="10"/>
      <c r="L39" s="10"/>
    </row>
    <row r="40" spans="1:12" ht="12.75">
      <c r="A40" s="169" t="s">
        <v>338</v>
      </c>
      <c r="B40" s="173"/>
      <c r="C40" s="173"/>
      <c r="D40" s="174"/>
      <c r="E40" s="175" t="s">
        <v>328</v>
      </c>
      <c r="F40" s="176"/>
      <c r="G40" s="177"/>
      <c r="H40" s="164" t="s">
        <v>339</v>
      </c>
      <c r="I40" s="165"/>
      <c r="J40" s="10"/>
      <c r="K40" s="10"/>
      <c r="L40" s="10"/>
    </row>
    <row r="41" spans="1:12" ht="12.75">
      <c r="A41" s="126"/>
      <c r="B41" s="126"/>
      <c r="C41" s="127"/>
      <c r="D41" s="128"/>
      <c r="E41" s="121"/>
      <c r="F41" s="127"/>
      <c r="G41" s="128"/>
      <c r="H41" s="121"/>
      <c r="I41" s="121"/>
      <c r="J41" s="10"/>
      <c r="K41" s="10"/>
      <c r="L41" s="10"/>
    </row>
    <row r="42" spans="1:12" ht="12.75">
      <c r="A42" s="169" t="s">
        <v>340</v>
      </c>
      <c r="B42" s="173"/>
      <c r="C42" s="173"/>
      <c r="D42" s="174"/>
      <c r="E42" s="175" t="s">
        <v>328</v>
      </c>
      <c r="F42" s="176"/>
      <c r="G42" s="177"/>
      <c r="H42" s="164" t="s">
        <v>341</v>
      </c>
      <c r="I42" s="165"/>
      <c r="J42" s="10"/>
      <c r="K42" s="10"/>
      <c r="L42" s="10"/>
    </row>
    <row r="43" spans="1:12" ht="12.75">
      <c r="A43" s="95"/>
      <c r="B43" s="27"/>
      <c r="C43" s="28"/>
      <c r="D43" s="29"/>
      <c r="E43" s="16"/>
      <c r="F43" s="28"/>
      <c r="G43" s="29"/>
      <c r="H43" s="16"/>
      <c r="I43" s="89"/>
      <c r="J43" s="10"/>
      <c r="K43" s="10"/>
      <c r="L43" s="10"/>
    </row>
    <row r="44" spans="1:12" ht="12.75">
      <c r="A44" s="96"/>
      <c r="B44" s="31"/>
      <c r="C44" s="31"/>
      <c r="D44" s="20"/>
      <c r="E44" s="20"/>
      <c r="F44" s="31"/>
      <c r="G44" s="20"/>
      <c r="H44" s="20"/>
      <c r="I44" s="97"/>
      <c r="J44" s="10"/>
      <c r="K44" s="10"/>
      <c r="L44" s="10"/>
    </row>
    <row r="45" spans="1:12" ht="12.75">
      <c r="A45" s="140" t="s">
        <v>262</v>
      </c>
      <c r="B45" s="141"/>
      <c r="C45" s="142"/>
      <c r="D45" s="143"/>
      <c r="E45" s="25"/>
      <c r="F45" s="144"/>
      <c r="G45" s="145"/>
      <c r="H45" s="145"/>
      <c r="I45" s="146"/>
      <c r="J45" s="10"/>
      <c r="K45" s="10"/>
      <c r="L45" s="10"/>
    </row>
    <row r="46" spans="1:12" ht="12.75">
      <c r="A46" s="95"/>
      <c r="B46" s="27"/>
      <c r="C46" s="166"/>
      <c r="D46" s="167"/>
      <c r="E46" s="16"/>
      <c r="F46" s="166"/>
      <c r="G46" s="168"/>
      <c r="H46" s="32"/>
      <c r="I46" s="98"/>
      <c r="J46" s="10"/>
      <c r="K46" s="10"/>
      <c r="L46" s="10"/>
    </row>
    <row r="47" spans="1:12" ht="12.75">
      <c r="A47" s="140" t="s">
        <v>263</v>
      </c>
      <c r="B47" s="141"/>
      <c r="C47" s="169" t="s">
        <v>342</v>
      </c>
      <c r="D47" s="170"/>
      <c r="E47" s="170"/>
      <c r="F47" s="170"/>
      <c r="G47" s="170"/>
      <c r="H47" s="170"/>
      <c r="I47" s="170"/>
      <c r="J47" s="10"/>
      <c r="K47" s="10"/>
      <c r="L47" s="10"/>
    </row>
    <row r="48" spans="1:12" ht="12.75">
      <c r="A48" s="88"/>
      <c r="B48" s="22"/>
      <c r="C48" s="21" t="s">
        <v>264</v>
      </c>
      <c r="D48" s="16"/>
      <c r="E48" s="16"/>
      <c r="F48" s="16"/>
      <c r="G48" s="16"/>
      <c r="H48" s="16"/>
      <c r="I48" s="89"/>
      <c r="J48" s="10"/>
      <c r="K48" s="10"/>
      <c r="L48" s="10"/>
    </row>
    <row r="49" spans="1:12" ht="12.75">
      <c r="A49" s="140" t="s">
        <v>265</v>
      </c>
      <c r="B49" s="141"/>
      <c r="C49" s="147" t="s">
        <v>343</v>
      </c>
      <c r="D49" s="148"/>
      <c r="E49" s="149"/>
      <c r="F49" s="16"/>
      <c r="G49" s="47" t="s">
        <v>266</v>
      </c>
      <c r="H49" s="147" t="s">
        <v>344</v>
      </c>
      <c r="I49" s="149"/>
      <c r="J49" s="10"/>
      <c r="K49" s="10"/>
      <c r="L49" s="10"/>
    </row>
    <row r="50" spans="1:12" ht="12.75">
      <c r="A50" s="88"/>
      <c r="B50" s="22"/>
      <c r="C50" s="21"/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40" t="s">
        <v>252</v>
      </c>
      <c r="B51" s="141"/>
      <c r="C51" s="152" t="s">
        <v>345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88"/>
      <c r="B52" s="22"/>
      <c r="C52" s="16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53" t="s">
        <v>267</v>
      </c>
      <c r="B53" s="154"/>
      <c r="C53" s="147" t="s">
        <v>346</v>
      </c>
      <c r="D53" s="148"/>
      <c r="E53" s="148"/>
      <c r="F53" s="148"/>
      <c r="G53" s="148"/>
      <c r="H53" s="148"/>
      <c r="I53" s="155"/>
      <c r="J53" s="10"/>
      <c r="K53" s="10"/>
      <c r="L53" s="10"/>
    </row>
    <row r="54" spans="1:12" ht="12.75">
      <c r="A54" s="99"/>
      <c r="B54" s="20"/>
      <c r="C54" s="163" t="s">
        <v>268</v>
      </c>
      <c r="D54" s="163"/>
      <c r="E54" s="163"/>
      <c r="F54" s="163"/>
      <c r="G54" s="163"/>
      <c r="H54" s="163"/>
      <c r="I54" s="100"/>
      <c r="J54" s="10"/>
      <c r="K54" s="10"/>
      <c r="L54" s="10"/>
    </row>
    <row r="55" spans="1:12" ht="12.75">
      <c r="A55" s="99"/>
      <c r="B55" s="20"/>
      <c r="C55" s="33"/>
      <c r="D55" s="33"/>
      <c r="E55" s="33"/>
      <c r="F55" s="33"/>
      <c r="G55" s="33"/>
      <c r="H55" s="33"/>
      <c r="I55" s="100"/>
      <c r="J55" s="10"/>
      <c r="K55" s="10"/>
      <c r="L55" s="10"/>
    </row>
    <row r="56" spans="1:12" ht="12.75">
      <c r="A56" s="99"/>
      <c r="B56" s="156" t="s">
        <v>269</v>
      </c>
      <c r="C56" s="157"/>
      <c r="D56" s="157"/>
      <c r="E56" s="157"/>
      <c r="F56" s="45"/>
      <c r="G56" s="45"/>
      <c r="H56" s="45"/>
      <c r="I56" s="101"/>
      <c r="J56" s="10"/>
      <c r="K56" s="10"/>
      <c r="L56" s="10"/>
    </row>
    <row r="57" spans="1:12" ht="12.75">
      <c r="A57" s="99"/>
      <c r="B57" s="158" t="s">
        <v>300</v>
      </c>
      <c r="C57" s="159"/>
      <c r="D57" s="159"/>
      <c r="E57" s="159"/>
      <c r="F57" s="159"/>
      <c r="G57" s="159"/>
      <c r="H57" s="159"/>
      <c r="I57" s="160"/>
      <c r="J57" s="10"/>
      <c r="K57" s="10"/>
      <c r="L57" s="10"/>
    </row>
    <row r="58" spans="1:12" ht="12.75">
      <c r="A58" s="99"/>
      <c r="B58" s="158" t="s">
        <v>301</v>
      </c>
      <c r="C58" s="159"/>
      <c r="D58" s="159"/>
      <c r="E58" s="159"/>
      <c r="F58" s="159"/>
      <c r="G58" s="159"/>
      <c r="H58" s="159"/>
      <c r="I58" s="101"/>
      <c r="J58" s="10"/>
      <c r="K58" s="10"/>
      <c r="L58" s="10"/>
    </row>
    <row r="59" spans="1:12" ht="12.75">
      <c r="A59" s="99"/>
      <c r="B59" s="158" t="s">
        <v>302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99"/>
      <c r="B60" s="158" t="s">
        <v>303</v>
      </c>
      <c r="C60" s="159"/>
      <c r="D60" s="159"/>
      <c r="E60" s="159"/>
      <c r="F60" s="159"/>
      <c r="G60" s="159"/>
      <c r="H60" s="159"/>
      <c r="I60" s="160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270</v>
      </c>
      <c r="B62" s="16"/>
      <c r="C62" s="16"/>
      <c r="D62" s="16"/>
      <c r="E62" s="16"/>
      <c r="F62" s="16"/>
      <c r="G62" s="34"/>
      <c r="H62" s="35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271</v>
      </c>
      <c r="F63" s="30"/>
      <c r="G63" s="137" t="s">
        <v>272</v>
      </c>
      <c r="H63" s="138"/>
      <c r="I63" s="139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50"/>
      <c r="H64" s="151"/>
      <c r="I64" s="110"/>
      <c r="J64" s="10"/>
      <c r="K64" s="10"/>
      <c r="L64" s="10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91">
      <selection activeCell="O111" sqref="O111"/>
    </sheetView>
  </sheetViews>
  <sheetFormatPr defaultColWidth="9.140625" defaultRowHeight="12.75"/>
  <cols>
    <col min="1" max="11" width="9.140625" style="48" customWidth="1"/>
    <col min="12" max="13" width="11.140625" style="48" bestFit="1" customWidth="1"/>
    <col min="14" max="16384" width="9.140625" style="48" customWidth="1"/>
  </cols>
  <sheetData>
    <row r="1" spans="1:11" ht="12.75" customHeight="1">
      <c r="A1" s="218" t="s">
        <v>348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220" t="s">
        <v>347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1">
      <c r="A4" s="223" t="s">
        <v>59</v>
      </c>
      <c r="B4" s="224"/>
      <c r="C4" s="224"/>
      <c r="D4" s="224"/>
      <c r="E4" s="224"/>
      <c r="F4" s="224"/>
      <c r="G4" s="224"/>
      <c r="H4" s="225"/>
      <c r="I4" s="54" t="s">
        <v>273</v>
      </c>
      <c r="J4" s="55" t="s">
        <v>150</v>
      </c>
      <c r="K4" s="56" t="s">
        <v>151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3">
        <v>2</v>
      </c>
      <c r="J5" s="52">
        <v>3</v>
      </c>
      <c r="K5" s="52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49">
        <f>J9+J16+J26+J35+J39</f>
        <v>209093152</v>
      </c>
      <c r="K8" s="49">
        <f>K9+K16+K26+K35+K39</f>
        <v>205977792</v>
      </c>
    </row>
    <row r="9" spans="1:11" ht="12.75">
      <c r="A9" s="226" t="s">
        <v>201</v>
      </c>
      <c r="B9" s="227"/>
      <c r="C9" s="227"/>
      <c r="D9" s="227"/>
      <c r="E9" s="227"/>
      <c r="F9" s="227"/>
      <c r="G9" s="227"/>
      <c r="H9" s="228"/>
      <c r="I9" s="1">
        <v>3</v>
      </c>
      <c r="J9" s="49">
        <v>7281997</v>
      </c>
      <c r="K9" s="49">
        <f>SUM(K10:K15)</f>
        <v>6532656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>
        <v>4588510</v>
      </c>
      <c r="K10" s="7">
        <v>4170125</v>
      </c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2473949</v>
      </c>
      <c r="K11" s="7">
        <v>2163485</v>
      </c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204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205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204542</v>
      </c>
      <c r="K14" s="7">
        <v>186563</v>
      </c>
    </row>
    <row r="15" spans="1:11" ht="12.75">
      <c r="A15" s="226" t="s">
        <v>206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14996</v>
      </c>
      <c r="K15" s="7">
        <v>12483</v>
      </c>
    </row>
    <row r="16" spans="1:11" ht="12.75">
      <c r="A16" s="226" t="s">
        <v>202</v>
      </c>
      <c r="B16" s="227"/>
      <c r="C16" s="227"/>
      <c r="D16" s="227"/>
      <c r="E16" s="227"/>
      <c r="F16" s="227"/>
      <c r="G16" s="227"/>
      <c r="H16" s="228"/>
      <c r="I16" s="1">
        <v>10</v>
      </c>
      <c r="J16" s="49">
        <f>SUM(J17:J25)</f>
        <v>173066672</v>
      </c>
      <c r="K16" s="49">
        <f>SUM(K17:K25)</f>
        <v>170702766</v>
      </c>
    </row>
    <row r="17" spans="1:11" ht="12.75">
      <c r="A17" s="226" t="s">
        <v>207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13521925</v>
      </c>
      <c r="K17" s="7">
        <v>13521925</v>
      </c>
    </row>
    <row r="18" spans="1:11" ht="12.75">
      <c r="A18" s="226" t="s">
        <v>242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102535812</v>
      </c>
      <c r="K18" s="7">
        <v>101431780</v>
      </c>
    </row>
    <row r="19" spans="1:11" ht="12.75">
      <c r="A19" s="226" t="s">
        <v>208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47415021</v>
      </c>
      <c r="K19" s="7">
        <v>45597304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5981708</v>
      </c>
      <c r="K20" s="7">
        <v>6530069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212274</v>
      </c>
      <c r="K22" s="7">
        <v>111095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3305650</v>
      </c>
      <c r="K23" s="7">
        <v>3416581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/>
      <c r="K24" s="7">
        <v>67851</v>
      </c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94282</v>
      </c>
      <c r="K25" s="7">
        <v>26161</v>
      </c>
    </row>
    <row r="26" spans="1:11" ht="12.75">
      <c r="A26" s="226" t="s">
        <v>186</v>
      </c>
      <c r="B26" s="227"/>
      <c r="C26" s="227"/>
      <c r="D26" s="227"/>
      <c r="E26" s="227"/>
      <c r="F26" s="227"/>
      <c r="G26" s="227"/>
      <c r="H26" s="228"/>
      <c r="I26" s="1">
        <v>20</v>
      </c>
      <c r="J26" s="49">
        <v>15715484</v>
      </c>
      <c r="K26" s="49">
        <f>SUM(K27:K34)</f>
        <v>15855889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810799</v>
      </c>
      <c r="K29" s="7">
        <v>67158</v>
      </c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6178791</v>
      </c>
      <c r="K31" s="7">
        <v>6922432</v>
      </c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v>8679982</v>
      </c>
      <c r="K32" s="7">
        <v>8820387</v>
      </c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45912</v>
      </c>
      <c r="K33" s="7">
        <v>45912</v>
      </c>
    </row>
    <row r="34" spans="1:11" ht="12.75">
      <c r="A34" s="226" t="s">
        <v>179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180</v>
      </c>
      <c r="B35" s="227"/>
      <c r="C35" s="227"/>
      <c r="D35" s="227"/>
      <c r="E35" s="227"/>
      <c r="F35" s="227"/>
      <c r="G35" s="227"/>
      <c r="H35" s="228"/>
      <c r="I35" s="1">
        <v>29</v>
      </c>
      <c r="J35" s="49">
        <f>SUM(J36:J38)</f>
        <v>13028999</v>
      </c>
      <c r="K35" s="49">
        <f>SUM(K36:K38)</f>
        <v>12886481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13028999</v>
      </c>
      <c r="K37" s="7">
        <v>12311151</v>
      </c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/>
      <c r="K38" s="7">
        <v>575330</v>
      </c>
    </row>
    <row r="39" spans="1:11" ht="12.75">
      <c r="A39" s="226" t="s">
        <v>181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235</v>
      </c>
      <c r="B40" s="216"/>
      <c r="C40" s="216"/>
      <c r="D40" s="216"/>
      <c r="E40" s="216"/>
      <c r="F40" s="216"/>
      <c r="G40" s="216"/>
      <c r="H40" s="217"/>
      <c r="I40" s="1">
        <v>34</v>
      </c>
      <c r="J40" s="49">
        <f>J41+J49+J56+J64</f>
        <v>560739159</v>
      </c>
      <c r="K40" s="49">
        <f>K41+K49+K56+K64</f>
        <v>548613487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49">
        <f>SUM(J42:J48)</f>
        <v>310526117</v>
      </c>
      <c r="K41" s="49">
        <f>SUM(K42:K48)</f>
        <v>256812520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96321222</v>
      </c>
      <c r="K42" s="7">
        <v>80786733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169282120</v>
      </c>
      <c r="K43" s="7">
        <v>151516562</v>
      </c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53690</v>
      </c>
      <c r="K44" s="7">
        <v>4610096</v>
      </c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7923126</v>
      </c>
      <c r="K45" s="7">
        <v>1424045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>
        <v>36945959</v>
      </c>
      <c r="K46" s="7">
        <v>18475084</v>
      </c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49">
        <f>SUM(J50:J55)</f>
        <v>169567516</v>
      </c>
      <c r="K49" s="49">
        <f>SUM(K50:K55)</f>
        <v>254261177</v>
      </c>
    </row>
    <row r="50" spans="1:11" ht="12.75">
      <c r="A50" s="226" t="s">
        <v>196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/>
    </row>
    <row r="51" spans="1:11" ht="12.75">
      <c r="A51" s="226" t="s">
        <v>197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146092410</v>
      </c>
      <c r="K51" s="7">
        <v>233533281</v>
      </c>
    </row>
    <row r="52" spans="1:11" ht="12.75">
      <c r="A52" s="226" t="s">
        <v>198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199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309213</v>
      </c>
      <c r="K53" s="7">
        <v>353278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10124985</v>
      </c>
      <c r="K54" s="7">
        <v>6914944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13040908</v>
      </c>
      <c r="K55" s="7">
        <v>13459674</v>
      </c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49">
        <f>SUM(J57:J63)</f>
        <v>30465506</v>
      </c>
      <c r="K56" s="49">
        <f>SUM(K57:K63)</f>
        <v>20529685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237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121193</v>
      </c>
      <c r="K62" s="7">
        <v>71143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30344313</v>
      </c>
      <c r="K63" s="7">
        <v>20458542</v>
      </c>
    </row>
    <row r="64" spans="1:11" ht="12.75">
      <c r="A64" s="226" t="s">
        <v>203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50180020</v>
      </c>
      <c r="K64" s="7">
        <v>17010105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1941803</v>
      </c>
      <c r="K65" s="7">
        <v>2193015</v>
      </c>
    </row>
    <row r="66" spans="1:11" ht="12.75">
      <c r="A66" s="215" t="s">
        <v>236</v>
      </c>
      <c r="B66" s="216"/>
      <c r="C66" s="216"/>
      <c r="D66" s="216"/>
      <c r="E66" s="216"/>
      <c r="F66" s="216"/>
      <c r="G66" s="216"/>
      <c r="H66" s="217"/>
      <c r="I66" s="1">
        <v>60</v>
      </c>
      <c r="J66" s="49">
        <f>J7+J8+J40+J65</f>
        <v>771774114</v>
      </c>
      <c r="K66" s="49">
        <f>K7+K8+K40+K65</f>
        <v>756784294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391669793</v>
      </c>
      <c r="K67" s="8">
        <v>372084118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187</v>
      </c>
      <c r="B69" s="213"/>
      <c r="C69" s="213"/>
      <c r="D69" s="213"/>
      <c r="E69" s="213"/>
      <c r="F69" s="213"/>
      <c r="G69" s="213"/>
      <c r="H69" s="214"/>
      <c r="I69" s="3">
        <v>62</v>
      </c>
      <c r="J69" s="50">
        <f>J70+J71+J72+J78+J79+J82+J85</f>
        <v>263366246</v>
      </c>
      <c r="K69" s="50">
        <f>K70+K71+K72+K78+K79+K82+K85</f>
        <v>264997075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323706800</v>
      </c>
      <c r="K70" s="7">
        <v>323706800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7"/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49">
        <f>J73+J74-J75+J76+J77</f>
        <v>0</v>
      </c>
      <c r="K72" s="49">
        <f>K73+K74-K75+K76+K77</f>
        <v>0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4700300</v>
      </c>
      <c r="K74" s="7">
        <v>4700300</v>
      </c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>
        <v>4700300</v>
      </c>
      <c r="K75" s="7">
        <v>4700300</v>
      </c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233</v>
      </c>
      <c r="B79" s="227"/>
      <c r="C79" s="227"/>
      <c r="D79" s="227"/>
      <c r="E79" s="227"/>
      <c r="F79" s="227"/>
      <c r="G79" s="227"/>
      <c r="H79" s="228"/>
      <c r="I79" s="1">
        <v>72</v>
      </c>
      <c r="J79" s="49">
        <f>J80-J81</f>
        <v>-70378391</v>
      </c>
      <c r="K79" s="49">
        <f>K80-K81</f>
        <v>-60978133</v>
      </c>
    </row>
    <row r="80" spans="1:11" ht="12.75">
      <c r="A80" s="235" t="s">
        <v>165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166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70378391</v>
      </c>
      <c r="K81" s="7">
        <v>60978133</v>
      </c>
    </row>
    <row r="82" spans="1:11" ht="12.75">
      <c r="A82" s="226" t="s">
        <v>234</v>
      </c>
      <c r="B82" s="227"/>
      <c r="C82" s="227"/>
      <c r="D82" s="227"/>
      <c r="E82" s="227"/>
      <c r="F82" s="227"/>
      <c r="G82" s="227"/>
      <c r="H82" s="228"/>
      <c r="I82" s="1">
        <v>75</v>
      </c>
      <c r="J82" s="7">
        <f>J83-J84</f>
        <v>9400260</v>
      </c>
      <c r="K82" s="7">
        <f>K83-K84</f>
        <v>1714584</v>
      </c>
    </row>
    <row r="83" spans="1:11" ht="12.75">
      <c r="A83" s="235" t="s">
        <v>167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12329812</v>
      </c>
      <c r="K83" s="7">
        <v>2530773</v>
      </c>
    </row>
    <row r="84" spans="1:11" ht="12.75">
      <c r="A84" s="235" t="s">
        <v>168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2929552</v>
      </c>
      <c r="K84" s="7">
        <v>816189</v>
      </c>
    </row>
    <row r="85" spans="1:11" ht="12.75">
      <c r="A85" s="226" t="s">
        <v>169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637577</v>
      </c>
      <c r="K85" s="7">
        <v>553824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49">
        <f>SUM(J87:J89)</f>
        <v>14100000</v>
      </c>
      <c r="K86" s="49">
        <f>SUM(K87:K89)</f>
        <v>14100000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14100000</v>
      </c>
      <c r="K89" s="7">
        <v>14100000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49">
        <f>SUM(J91:J99)</f>
        <v>193454978</v>
      </c>
      <c r="K90" s="49">
        <f>SUM(K91:K99)</f>
        <v>208150781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238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166263437</v>
      </c>
      <c r="K93" s="7">
        <v>180975544</v>
      </c>
    </row>
    <row r="94" spans="1:11" ht="12.75">
      <c r="A94" s="226" t="s">
        <v>239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240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>
        <v>26732</v>
      </c>
    </row>
    <row r="96" spans="1:11" ht="12.75">
      <c r="A96" s="226" t="s">
        <v>241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27191541</v>
      </c>
      <c r="K98" s="7">
        <v>27148505</v>
      </c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49">
        <f>SUM(J101:J112)</f>
        <v>293722074</v>
      </c>
      <c r="K100" s="49">
        <f>SUM(K101:K112)</f>
        <v>245589746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/>
    </row>
    <row r="102" spans="1:11" ht="12.75">
      <c r="A102" s="226" t="s">
        <v>238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9175683</v>
      </c>
      <c r="K103" s="7">
        <v>8843776</v>
      </c>
    </row>
    <row r="104" spans="1:11" ht="12.75">
      <c r="A104" s="226" t="s">
        <v>239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96091029</v>
      </c>
      <c r="K104" s="7">
        <v>64033611</v>
      </c>
    </row>
    <row r="105" spans="1:11" ht="12.75">
      <c r="A105" s="226" t="s">
        <v>240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161963521</v>
      </c>
      <c r="K105" s="7">
        <v>145981745</v>
      </c>
    </row>
    <row r="106" spans="1:11" ht="12.75">
      <c r="A106" s="226" t="s">
        <v>241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>
        <v>407158</v>
      </c>
      <c r="K106" s="7">
        <v>407158</v>
      </c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5150677</v>
      </c>
      <c r="K108" s="7">
        <v>4830676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17240119</v>
      </c>
      <c r="K109" s="7">
        <v>16419247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3693887</v>
      </c>
      <c r="K112" s="7">
        <v>5073533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7130816</v>
      </c>
      <c r="K113" s="7">
        <v>23946692</v>
      </c>
    </row>
    <row r="114" spans="1:13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49">
        <f>J69+J86+J90+J100+J113</f>
        <v>771774114</v>
      </c>
      <c r="K114" s="49">
        <f>K69+K86+K90+K100+K113</f>
        <v>756784294</v>
      </c>
      <c r="M114" s="132"/>
    </row>
    <row r="115" spans="1:14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391669793</v>
      </c>
      <c r="K115" s="8">
        <v>372084118</v>
      </c>
      <c r="M115" s="132"/>
      <c r="N115" s="132"/>
    </row>
    <row r="116" spans="1:11" ht="12.75">
      <c r="A116" s="232" t="s">
        <v>304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3" ht="12.75">
      <c r="A117" s="212" t="s">
        <v>182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  <c r="M117" s="132"/>
    </row>
    <row r="118" spans="1:13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262728669</v>
      </c>
      <c r="K118" s="7">
        <v>264443251</v>
      </c>
      <c r="L118" s="132"/>
      <c r="M118" s="132"/>
    </row>
    <row r="119" spans="1:12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637577</v>
      </c>
      <c r="K119" s="8">
        <v>553824</v>
      </c>
      <c r="L119" s="132"/>
    </row>
    <row r="120" spans="1:13" ht="12.75">
      <c r="A120" s="251" t="s">
        <v>305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132"/>
      <c r="M120" s="13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J35" sqref="J35:K35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9.140625" style="48" customWidth="1"/>
    <col min="15" max="15" width="10.7109375" style="48" bestFit="1" customWidth="1"/>
    <col min="16" max="16384" width="9.140625" style="48" customWidth="1"/>
  </cols>
  <sheetData>
    <row r="1" spans="1:13" ht="12.75" customHeight="1">
      <c r="A1" s="218" t="s">
        <v>349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53" t="s">
        <v>357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4" t="s">
        <v>274</v>
      </c>
      <c r="J4" s="256" t="s">
        <v>313</v>
      </c>
      <c r="K4" s="256"/>
      <c r="L4" s="256" t="s">
        <v>314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4"/>
      <c r="J5" s="56" t="s">
        <v>308</v>
      </c>
      <c r="K5" s="56" t="s">
        <v>309</v>
      </c>
      <c r="L5" s="56" t="s">
        <v>308</v>
      </c>
      <c r="M5" s="56" t="s">
        <v>309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0">
        <f>SUM(J8:J9)</f>
        <v>124743654</v>
      </c>
      <c r="K7" s="50">
        <f>SUM(K8:K9)</f>
        <v>124743654</v>
      </c>
      <c r="L7" s="50">
        <f>SUM(L8:L9)</f>
        <v>292536224</v>
      </c>
      <c r="M7" s="50">
        <f>SUM(M8:M9)</f>
        <v>292536224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123518366</v>
      </c>
      <c r="K8" s="7">
        <v>123518366</v>
      </c>
      <c r="L8" s="7">
        <v>290464775</v>
      </c>
      <c r="M8" s="7">
        <v>290464775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1225288</v>
      </c>
      <c r="K9" s="7">
        <v>1225288</v>
      </c>
      <c r="L9" s="7">
        <v>2071449</v>
      </c>
      <c r="M9" s="7">
        <v>2071449</v>
      </c>
    </row>
    <row r="10" spans="1:15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49">
        <f>J11+J12+J16+J20+J21+J22+J25+J26</f>
        <v>129625099</v>
      </c>
      <c r="K10" s="49">
        <f>K11+K12+K16+K20+K21+K22+K25+K26</f>
        <v>129625099</v>
      </c>
      <c r="L10" s="49">
        <f>L11+L12+L16+L20+L21+L22+L25+L26</f>
        <v>289764485</v>
      </c>
      <c r="M10" s="49">
        <f>M11+M12+M16+M20+M21+M22+M25+M26</f>
        <v>289764485</v>
      </c>
      <c r="O10" s="133"/>
    </row>
    <row r="11" spans="1:15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16623057</v>
      </c>
      <c r="K11" s="7">
        <v>16623057</v>
      </c>
      <c r="L11" s="7">
        <v>16995879</v>
      </c>
      <c r="M11" s="7">
        <v>16995879</v>
      </c>
      <c r="O11" s="135"/>
    </row>
    <row r="12" spans="1:15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9">
        <f>SUM(J13:J15)</f>
        <v>82100289</v>
      </c>
      <c r="K12" s="49">
        <f>SUM(K13:K15)</f>
        <v>82100289</v>
      </c>
      <c r="L12" s="49">
        <f>SUM(L13:L15)</f>
        <v>237882304</v>
      </c>
      <c r="M12" s="49">
        <f>SUM(M13:M15)</f>
        <v>237882304</v>
      </c>
      <c r="O12" s="135"/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74959328</v>
      </c>
      <c r="K13" s="7">
        <v>74959328</v>
      </c>
      <c r="L13" s="7">
        <v>216712226</v>
      </c>
      <c r="M13" s="7">
        <v>216712226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197046</v>
      </c>
      <c r="K14" s="7">
        <v>197046</v>
      </c>
      <c r="L14" s="7">
        <v>2189684</v>
      </c>
      <c r="M14" s="7">
        <v>2189684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6943915</v>
      </c>
      <c r="K15" s="7">
        <v>6943915</v>
      </c>
      <c r="L15" s="7">
        <v>18980394</v>
      </c>
      <c r="M15" s="7">
        <v>18980394</v>
      </c>
    </row>
    <row r="16" spans="1:15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49">
        <f>SUM(J17:J19)</f>
        <v>19511101</v>
      </c>
      <c r="K16" s="49">
        <f>SUM(K17:K19)</f>
        <v>19511101</v>
      </c>
      <c r="L16" s="49">
        <f>SUM(L17:L19)</f>
        <v>23678927</v>
      </c>
      <c r="M16" s="49">
        <f>SUM(M17:M19)</f>
        <v>23678927</v>
      </c>
      <c r="O16" s="136"/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12146274</v>
      </c>
      <c r="K17" s="7">
        <v>12146274</v>
      </c>
      <c r="L17" s="7">
        <v>15072041</v>
      </c>
      <c r="M17" s="7">
        <v>15072041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4530050</v>
      </c>
      <c r="K18" s="7">
        <v>4530050</v>
      </c>
      <c r="L18" s="7">
        <v>5301283</v>
      </c>
      <c r="M18" s="7">
        <v>5301283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2834777</v>
      </c>
      <c r="K19" s="7">
        <v>2834777</v>
      </c>
      <c r="L19" s="7">
        <v>3305603</v>
      </c>
      <c r="M19" s="7">
        <v>3305603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4320333</v>
      </c>
      <c r="K20" s="7">
        <v>4320333</v>
      </c>
      <c r="L20" s="7">
        <v>4438440</v>
      </c>
      <c r="M20" s="7">
        <v>4438440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7003846</v>
      </c>
      <c r="K21" s="7">
        <v>7003846</v>
      </c>
      <c r="L21" s="7">
        <v>6420880</v>
      </c>
      <c r="M21" s="7">
        <v>6420880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/>
      <c r="K24" s="7"/>
      <c r="L24" s="7"/>
      <c r="M24" s="7"/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66473</v>
      </c>
      <c r="K26" s="7">
        <v>66473</v>
      </c>
      <c r="L26" s="7">
        <v>348055</v>
      </c>
      <c r="M26" s="7">
        <v>348055</v>
      </c>
    </row>
    <row r="27" spans="1:13" ht="12.75">
      <c r="A27" s="215" t="s">
        <v>209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49">
        <f>SUM(J28:J32)</f>
        <v>2960646</v>
      </c>
      <c r="K27" s="49">
        <f>SUM(K28:K32)</f>
        <v>2960646</v>
      </c>
      <c r="L27" s="49">
        <f>SUM(L28:L32)</f>
        <v>413812</v>
      </c>
      <c r="M27" s="49">
        <f>SUM(M28:M32)</f>
        <v>413812</v>
      </c>
    </row>
    <row r="28" spans="1:13" ht="12.75" customHeight="1">
      <c r="A28" s="215" t="s">
        <v>352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 customHeight="1">
      <c r="A29" s="215" t="s">
        <v>353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2916394</v>
      </c>
      <c r="K29" s="7">
        <v>2916394</v>
      </c>
      <c r="L29" s="7">
        <v>366787</v>
      </c>
      <c r="M29" s="7">
        <v>366787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219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44252</v>
      </c>
      <c r="K32" s="7">
        <v>44252</v>
      </c>
      <c r="L32" s="7">
        <v>47025</v>
      </c>
      <c r="M32" s="7">
        <v>47025</v>
      </c>
    </row>
    <row r="33" spans="1:13" ht="12.75">
      <c r="A33" s="215" t="s">
        <v>210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49">
        <f>SUM(J34:J37)</f>
        <v>1291417</v>
      </c>
      <c r="K33" s="49">
        <f>SUM(K34:K37)</f>
        <v>1291417</v>
      </c>
      <c r="L33" s="49">
        <f>SUM(L34:L37)</f>
        <v>1134960</v>
      </c>
      <c r="M33" s="49">
        <f>SUM(M34:M37)</f>
        <v>1134960</v>
      </c>
    </row>
    <row r="34" spans="1:13" ht="12.75" customHeight="1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1291417</v>
      </c>
      <c r="K35" s="7">
        <v>1291417</v>
      </c>
      <c r="L35" s="7">
        <v>1134960</v>
      </c>
      <c r="M35" s="7">
        <v>1134960</v>
      </c>
    </row>
    <row r="36" spans="1:13" ht="12.75">
      <c r="A36" s="215" t="s">
        <v>220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5" ht="12.75">
      <c r="A38" s="215" t="s">
        <v>191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  <c r="O38" s="135"/>
    </row>
    <row r="39" spans="1:15" ht="12.75">
      <c r="A39" s="215" t="s">
        <v>192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  <c r="O39" s="134"/>
    </row>
    <row r="40" spans="1:15" ht="12.75">
      <c r="A40" s="215" t="s">
        <v>221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  <c r="O40" s="134"/>
    </row>
    <row r="41" spans="1:15" ht="12.75">
      <c r="A41" s="215" t="s">
        <v>222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  <c r="O41" s="134"/>
    </row>
    <row r="42" spans="1:15" ht="12.75">
      <c r="A42" s="215" t="s">
        <v>211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49">
        <f>J7+J27+J38+J40</f>
        <v>127704300</v>
      </c>
      <c r="K42" s="49">
        <f>K7+K27+K38+K40</f>
        <v>127704300</v>
      </c>
      <c r="L42" s="49">
        <f>L7+L27+L38+L40</f>
        <v>292950036</v>
      </c>
      <c r="M42" s="49">
        <f>M7+M27+M38+M40</f>
        <v>292950036</v>
      </c>
      <c r="O42" s="134"/>
    </row>
    <row r="43" spans="1:15" ht="12.75">
      <c r="A43" s="215" t="s">
        <v>212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49">
        <f>J10+J33+J39+J41</f>
        <v>130916516</v>
      </c>
      <c r="K43" s="49">
        <f>K10+K33+K39+K41</f>
        <v>130916516</v>
      </c>
      <c r="L43" s="49">
        <f>L10+L33+L39+L41</f>
        <v>290899445</v>
      </c>
      <c r="M43" s="49">
        <f>M10+M33+M39+M41</f>
        <v>290899445</v>
      </c>
      <c r="O43" s="134"/>
    </row>
    <row r="44" spans="1:15" ht="12.75">
      <c r="A44" s="215" t="s">
        <v>231</v>
      </c>
      <c r="B44" s="216"/>
      <c r="C44" s="216"/>
      <c r="D44" s="216"/>
      <c r="E44" s="216"/>
      <c r="F44" s="216"/>
      <c r="G44" s="216"/>
      <c r="H44" s="217"/>
      <c r="I44" s="1">
        <v>148</v>
      </c>
      <c r="J44" s="49">
        <f>J42-J43</f>
        <v>-3212216</v>
      </c>
      <c r="K44" s="49">
        <f>K42-K43</f>
        <v>-3212216</v>
      </c>
      <c r="L44" s="49">
        <f>L42-L43</f>
        <v>2050591</v>
      </c>
      <c r="M44" s="49">
        <f>M42-M43</f>
        <v>2050591</v>
      </c>
      <c r="O44" s="134"/>
    </row>
    <row r="45" spans="1:15" ht="12.75">
      <c r="A45" s="235" t="s">
        <v>214</v>
      </c>
      <c r="B45" s="236"/>
      <c r="C45" s="236"/>
      <c r="D45" s="236"/>
      <c r="E45" s="236"/>
      <c r="F45" s="236"/>
      <c r="G45" s="236"/>
      <c r="H45" s="237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2050591</v>
      </c>
      <c r="M45" s="49">
        <f>IF(M42&gt;M43,M42-M43,0)</f>
        <v>2050591</v>
      </c>
      <c r="O45" s="134"/>
    </row>
    <row r="46" spans="1:15" ht="12.75">
      <c r="A46" s="235" t="s">
        <v>215</v>
      </c>
      <c r="B46" s="236"/>
      <c r="C46" s="236"/>
      <c r="D46" s="236"/>
      <c r="E46" s="236"/>
      <c r="F46" s="236"/>
      <c r="G46" s="236"/>
      <c r="H46" s="237"/>
      <c r="I46" s="1">
        <v>150</v>
      </c>
      <c r="J46" s="49">
        <f>IF(J43&gt;J42,J43-J42,0)</f>
        <v>3212216</v>
      </c>
      <c r="K46" s="49">
        <f>IF(K43&gt;K42,K43-K42,0)</f>
        <v>3212216</v>
      </c>
      <c r="L46" s="49">
        <f>IF(L43&gt;L42,L43-L42,0)</f>
        <v>0</v>
      </c>
      <c r="M46" s="49">
        <f>IF(M43&gt;M42,M43-M42,0)</f>
        <v>0</v>
      </c>
      <c r="O46" s="136"/>
    </row>
    <row r="47" spans="1:15" ht="12.75">
      <c r="A47" s="215" t="s">
        <v>213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556113</v>
      </c>
      <c r="K47" s="7">
        <v>556113</v>
      </c>
      <c r="L47" s="7">
        <v>419760</v>
      </c>
      <c r="M47" s="7">
        <v>419760</v>
      </c>
      <c r="O47" s="134"/>
    </row>
    <row r="48" spans="1:15" ht="12.75">
      <c r="A48" s="215" t="s">
        <v>232</v>
      </c>
      <c r="B48" s="216"/>
      <c r="C48" s="216"/>
      <c r="D48" s="216"/>
      <c r="E48" s="216"/>
      <c r="F48" s="216"/>
      <c r="G48" s="216"/>
      <c r="H48" s="217"/>
      <c r="I48" s="1">
        <v>152</v>
      </c>
      <c r="J48" s="49">
        <f>J44-J47</f>
        <v>-3768329</v>
      </c>
      <c r="K48" s="49">
        <f>K44-K47</f>
        <v>-3768329</v>
      </c>
      <c r="L48" s="49">
        <f>L44-L47</f>
        <v>1630831</v>
      </c>
      <c r="M48" s="49">
        <f>M44-M47</f>
        <v>1630831</v>
      </c>
      <c r="O48" s="134"/>
    </row>
    <row r="49" spans="1:15" ht="12.75">
      <c r="A49" s="235" t="s">
        <v>188</v>
      </c>
      <c r="B49" s="236"/>
      <c r="C49" s="236"/>
      <c r="D49" s="236"/>
      <c r="E49" s="236"/>
      <c r="F49" s="236"/>
      <c r="G49" s="236"/>
      <c r="H49" s="237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1630831</v>
      </c>
      <c r="M49" s="49">
        <f>IF(M48&gt;0,M48,0)</f>
        <v>1630831</v>
      </c>
      <c r="O49" s="134"/>
    </row>
    <row r="50" spans="1:15" ht="12.75">
      <c r="A50" s="257" t="s">
        <v>216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7">
        <f>IF(J48&lt;0,-J48,0)</f>
        <v>3768329</v>
      </c>
      <c r="K50" s="57">
        <f>IF(K48&lt;0,-K48,0)</f>
        <v>3768329</v>
      </c>
      <c r="L50" s="57">
        <f>IF(L48&lt;0,-L48,0)</f>
        <v>0</v>
      </c>
      <c r="M50" s="57">
        <f>IF(M48&lt;0,-M48,0)</f>
        <v>0</v>
      </c>
      <c r="O50" s="134"/>
    </row>
    <row r="51" spans="1:13" ht="12.75" customHeight="1">
      <c r="A51" s="232" t="s">
        <v>306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2" t="s">
        <v>183</v>
      </c>
      <c r="B52" s="213"/>
      <c r="C52" s="213"/>
      <c r="D52" s="213"/>
      <c r="E52" s="213"/>
      <c r="F52" s="213"/>
      <c r="G52" s="213"/>
      <c r="H52" s="213"/>
      <c r="I52" s="51"/>
      <c r="J52" s="51"/>
      <c r="K52" s="51"/>
      <c r="L52" s="51"/>
      <c r="M52" s="58"/>
    </row>
    <row r="53" spans="1:15" ht="12.75">
      <c r="A53" s="260" t="s">
        <v>229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-3693023</v>
      </c>
      <c r="K53" s="7">
        <v>-3693023</v>
      </c>
      <c r="L53" s="7">
        <v>1714584</v>
      </c>
      <c r="M53" s="7">
        <v>1714584</v>
      </c>
      <c r="O53" s="132"/>
    </row>
    <row r="54" spans="1:15" ht="12.75">
      <c r="A54" s="260" t="s">
        <v>230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-75306</v>
      </c>
      <c r="K54" s="8">
        <v>-75306</v>
      </c>
      <c r="L54" s="8">
        <v>-83753</v>
      </c>
      <c r="M54" s="8">
        <v>-83753</v>
      </c>
      <c r="O54" s="132"/>
    </row>
    <row r="55" spans="1:13" ht="12.75" customHeight="1">
      <c r="A55" s="232" t="s">
        <v>185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2" t="s">
        <v>200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-3768329</v>
      </c>
      <c r="K56" s="6">
        <v>-3768329</v>
      </c>
      <c r="L56" s="6">
        <f>L48</f>
        <v>1630831</v>
      </c>
      <c r="M56" s="6">
        <f>M48</f>
        <v>1630831</v>
      </c>
    </row>
    <row r="57" spans="1:13" ht="12.75">
      <c r="A57" s="215" t="s">
        <v>217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5" t="s">
        <v>223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224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225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226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227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228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218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189</v>
      </c>
      <c r="B66" s="216"/>
      <c r="C66" s="216"/>
      <c r="D66" s="216"/>
      <c r="E66" s="216"/>
      <c r="F66" s="216"/>
      <c r="G66" s="216"/>
      <c r="H66" s="217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5" t="s">
        <v>190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7">
        <f>J56+J66</f>
        <v>-3768329</v>
      </c>
      <c r="K67" s="57">
        <f>K56+K66</f>
        <v>-3768329</v>
      </c>
      <c r="L67" s="57">
        <f>L56+L66</f>
        <v>1630831</v>
      </c>
      <c r="M67" s="57">
        <f>M56+M66</f>
        <v>1630831</v>
      </c>
    </row>
    <row r="68" spans="1:13" ht="12.75" customHeight="1">
      <c r="A68" s="266" t="s">
        <v>307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60" t="s">
        <v>229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-3693023</v>
      </c>
      <c r="K70" s="7">
        <v>-3693023</v>
      </c>
      <c r="L70" s="7">
        <v>1714584</v>
      </c>
      <c r="M70" s="7">
        <v>1714584</v>
      </c>
    </row>
    <row r="71" spans="1:13" ht="12.75">
      <c r="A71" s="263" t="s">
        <v>230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-75306</v>
      </c>
      <c r="K71" s="8">
        <v>-75306</v>
      </c>
      <c r="L71" s="8">
        <v>-83753</v>
      </c>
      <c r="M71" s="8">
        <v>-83753</v>
      </c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70:L71 K56:M57 K66:M67 J56:J67 J53:M54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0 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M35 L11:M11 L34:M34 J7:M10 M26:M29 L35:L41 K12:M22 K23:L31 K32:M33 K34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L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N49" sqref="N49"/>
    </sheetView>
  </sheetViews>
  <sheetFormatPr defaultColWidth="9.140625" defaultRowHeight="12.75"/>
  <cols>
    <col min="1" max="10" width="9.140625" style="48" customWidth="1"/>
    <col min="11" max="11" width="10.00390625" style="48" bestFit="1" customWidth="1"/>
    <col min="12" max="16384" width="9.140625" style="48" customWidth="1"/>
  </cols>
  <sheetData>
    <row r="1" spans="1:11" ht="12.75" customHeight="1">
      <c r="A1" s="273" t="s">
        <v>350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0" t="s">
        <v>347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4">
        <v>2</v>
      </c>
      <c r="J5" s="65" t="s">
        <v>277</v>
      </c>
      <c r="K5" s="65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-3212216</v>
      </c>
      <c r="K7" s="7">
        <v>2050591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4320333</v>
      </c>
      <c r="K8" s="7">
        <v>4438440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>
        <v>118989319</v>
      </c>
      <c r="K9" s="7">
        <v>323898714</v>
      </c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>
        <v>99495700</v>
      </c>
      <c r="K10" s="7">
        <v>340263912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>
        <v>182958705</v>
      </c>
      <c r="K11" s="7">
        <v>514603532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394611</v>
      </c>
      <c r="K12" s="7">
        <v>65615372</v>
      </c>
    </row>
    <row r="13" spans="1:11" ht="12.75">
      <c r="A13" s="215" t="s">
        <v>154</v>
      </c>
      <c r="B13" s="216"/>
      <c r="C13" s="216"/>
      <c r="D13" s="216"/>
      <c r="E13" s="216"/>
      <c r="F13" s="216"/>
      <c r="G13" s="216"/>
      <c r="H13" s="216"/>
      <c r="I13" s="1">
        <v>7</v>
      </c>
      <c r="J13" s="60">
        <f>SUM(J7:J12)</f>
        <v>402946452</v>
      </c>
      <c r="K13" s="49">
        <f>SUM(K7:K12)</f>
        <v>1250870561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102314372</v>
      </c>
      <c r="K14" s="7">
        <v>361898691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153694477</v>
      </c>
      <c r="K15" s="7">
        <v>415834700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170251629</v>
      </c>
      <c r="K16" s="7">
        <v>479383113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80873</v>
      </c>
      <c r="K17" s="7">
        <v>51694418</v>
      </c>
    </row>
    <row r="18" spans="1:11" ht="12.75">
      <c r="A18" s="215" t="s">
        <v>155</v>
      </c>
      <c r="B18" s="216"/>
      <c r="C18" s="216"/>
      <c r="D18" s="216"/>
      <c r="E18" s="216"/>
      <c r="F18" s="216"/>
      <c r="G18" s="216"/>
      <c r="H18" s="216"/>
      <c r="I18" s="1">
        <v>12</v>
      </c>
      <c r="J18" s="60">
        <f>SUM(J14:J17)</f>
        <v>426341351</v>
      </c>
      <c r="K18" s="49">
        <f>SUM(K14:K17)</f>
        <v>1308810922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IF(J13&gt;J18,J13-J18,0)</f>
        <v>0</v>
      </c>
      <c r="K19" s="49">
        <f>IF(K13&gt;K18,K13-K18,0)</f>
        <v>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0">
        <f>IF(J18&gt;J13,J18-J13,0)</f>
        <v>23394899</v>
      </c>
      <c r="K20" s="49">
        <f>IF(K18&gt;K13,K18-K13,0)</f>
        <v>57940361</v>
      </c>
    </row>
    <row r="21" spans="1:11" ht="12.75">
      <c r="A21" s="232" t="s">
        <v>156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174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47122</v>
      </c>
      <c r="K22" s="7">
        <v>37985</v>
      </c>
    </row>
    <row r="23" spans="1:11" ht="12.75">
      <c r="A23" s="226" t="s">
        <v>175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176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6619</v>
      </c>
      <c r="K24" s="7">
        <v>2144345</v>
      </c>
    </row>
    <row r="25" spans="1:11" ht="12.75">
      <c r="A25" s="226" t="s">
        <v>177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178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15" t="s">
        <v>164</v>
      </c>
      <c r="B27" s="216"/>
      <c r="C27" s="216"/>
      <c r="D27" s="216"/>
      <c r="E27" s="216"/>
      <c r="F27" s="216"/>
      <c r="G27" s="216"/>
      <c r="H27" s="216"/>
      <c r="I27" s="1">
        <v>20</v>
      </c>
      <c r="J27" s="60">
        <f>SUM(J22:J26)</f>
        <v>53741</v>
      </c>
      <c r="K27" s="49">
        <f>SUM(K22:K26)</f>
        <v>2182330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435503</v>
      </c>
      <c r="K28" s="7">
        <v>1558889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0">
        <f>SUM(J28:J30)</f>
        <v>435503</v>
      </c>
      <c r="K31" s="60">
        <f>SUM(K28:K30)</f>
        <v>1558889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IF(J27&gt;J31,J27-J31,0)</f>
        <v>0</v>
      </c>
      <c r="K32" s="49">
        <f>IF(K27&gt;K31,K27-K31,0)</f>
        <v>623441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IF(J31&gt;J27,J31-J27,0)</f>
        <v>381762</v>
      </c>
      <c r="K33" s="49">
        <f>IF(K31&gt;K27,K31-K27,0)</f>
        <v>0</v>
      </c>
    </row>
    <row r="34" spans="1:11" ht="12.75">
      <c r="A34" s="232" t="s">
        <v>157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170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>
        <v>23251200</v>
      </c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23777478</v>
      </c>
      <c r="K36" s="7">
        <v>75186834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24000</v>
      </c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0">
        <v>47052678</v>
      </c>
      <c r="K38" s="49">
        <f>SUM(K35:K37)</f>
        <v>75186834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14606080</v>
      </c>
      <c r="K39" s="7">
        <v>60646554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>
        <v>182966</v>
      </c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>
        <v>279046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0">
        <f>SUM(J39:J43)</f>
        <v>14789046</v>
      </c>
      <c r="K44" s="49">
        <f>SUM(K39:K43)</f>
        <v>60925600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IF(J38&gt;J44,J38-J44,0)</f>
        <v>32263632</v>
      </c>
      <c r="K45" s="49">
        <f>IF(K38&gt;K44,K38-K44,0)</f>
        <v>14261234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0">
        <f>IF(J19-J20+J32-J33+J45-J46&gt;0,J19-J20+J32-J33+J45-J46,0)</f>
        <v>8486971</v>
      </c>
      <c r="K47" s="49">
        <f>IF(K19-K20+K32-K33+K45-K46&gt;0,K19-K20+K32-K33+K45-K46,0)</f>
        <v>0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43055686</v>
      </c>
    </row>
    <row r="49" spans="1:11" ht="12.75">
      <c r="A49" s="226" t="s">
        <v>158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46806010</v>
      </c>
      <c r="K49" s="7">
        <v>80524333</v>
      </c>
    </row>
    <row r="50" spans="1:11" ht="12.75">
      <c r="A50" s="226" t="s">
        <v>171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8486941</v>
      </c>
      <c r="K50" s="7"/>
    </row>
    <row r="51" spans="1:11" ht="12.75">
      <c r="A51" s="226" t="s">
        <v>172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>
        <v>43055686</v>
      </c>
    </row>
    <row r="52" spans="1:11" ht="12.75">
      <c r="A52" s="248" t="s">
        <v>173</v>
      </c>
      <c r="B52" s="249"/>
      <c r="C52" s="249"/>
      <c r="D52" s="249"/>
      <c r="E52" s="249"/>
      <c r="F52" s="249"/>
      <c r="G52" s="249"/>
      <c r="H52" s="249"/>
      <c r="I52" s="4">
        <v>44</v>
      </c>
      <c r="J52" s="61">
        <f>J49+J50-J51</f>
        <v>55292951</v>
      </c>
      <c r="K52" s="57">
        <f>K49+K50-K51</f>
        <v>37468647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3" t="s">
        <v>193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277</v>
      </c>
      <c r="K5" s="69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195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194</v>
      </c>
      <c r="B12" s="216"/>
      <c r="C12" s="216"/>
      <c r="D12" s="216"/>
      <c r="E12" s="216"/>
      <c r="F12" s="216"/>
      <c r="G12" s="216"/>
      <c r="H12" s="216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32" t="s">
        <v>156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161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162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315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316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163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32" t="s">
        <v>157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170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15" t="s">
        <v>159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15" t="s">
        <v>160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5" t="s">
        <v>158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171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172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173</v>
      </c>
      <c r="B53" s="230"/>
      <c r="C53" s="230"/>
      <c r="D53" s="230"/>
      <c r="E53" s="230"/>
      <c r="F53" s="230"/>
      <c r="G53" s="230"/>
      <c r="H53" s="230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2">
      <selection activeCell="N21" sqref="N2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2" width="9.140625" style="72" customWidth="1"/>
    <col min="13" max="13" width="12.140625" style="72" bestFit="1" customWidth="1"/>
    <col min="14" max="14" width="11.421875" style="72" bestFit="1" customWidth="1"/>
    <col min="15" max="16384" width="9.140625" style="72" customWidth="1"/>
  </cols>
  <sheetData>
    <row r="1" spans="1:12" ht="12.75">
      <c r="A1" s="292" t="s">
        <v>351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1"/>
    </row>
    <row r="2" spans="1:12" ht="15">
      <c r="A2" s="39"/>
      <c r="B2" s="70"/>
      <c r="C2" s="302" t="s">
        <v>276</v>
      </c>
      <c r="D2" s="302"/>
      <c r="E2" s="130">
        <v>40909</v>
      </c>
      <c r="F2" s="129" t="s">
        <v>245</v>
      </c>
      <c r="G2" s="303">
        <v>40999</v>
      </c>
      <c r="H2" s="304"/>
      <c r="I2" s="70"/>
      <c r="J2" s="70"/>
      <c r="K2" s="70"/>
      <c r="L2" s="73"/>
    </row>
    <row r="3" spans="1:12" ht="12.75">
      <c r="A3" s="270" t="s">
        <v>347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3"/>
    </row>
    <row r="4" spans="1:11" ht="21.75">
      <c r="A4" s="305" t="s">
        <v>59</v>
      </c>
      <c r="B4" s="305"/>
      <c r="C4" s="305"/>
      <c r="D4" s="305"/>
      <c r="E4" s="305"/>
      <c r="F4" s="305"/>
      <c r="G4" s="305"/>
      <c r="H4" s="305"/>
      <c r="I4" s="76" t="s">
        <v>299</v>
      </c>
      <c r="J4" s="77" t="s">
        <v>150</v>
      </c>
      <c r="K4" s="77" t="s">
        <v>151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79">
        <v>2</v>
      </c>
      <c r="J5" s="78" t="s">
        <v>277</v>
      </c>
      <c r="K5" s="78" t="s">
        <v>278</v>
      </c>
    </row>
    <row r="6" spans="1:13" ht="12.75">
      <c r="A6" s="294" t="s">
        <v>279</v>
      </c>
      <c r="B6" s="295"/>
      <c r="C6" s="295"/>
      <c r="D6" s="295"/>
      <c r="E6" s="295"/>
      <c r="F6" s="295"/>
      <c r="G6" s="295"/>
      <c r="H6" s="295"/>
      <c r="I6" s="40">
        <v>1</v>
      </c>
      <c r="J6" s="41">
        <v>326185702.03999996</v>
      </c>
      <c r="K6" s="41">
        <v>326185702.03999996</v>
      </c>
      <c r="M6" s="131"/>
    </row>
    <row r="7" spans="1:11" ht="12.75">
      <c r="A7" s="294" t="s">
        <v>280</v>
      </c>
      <c r="B7" s="295"/>
      <c r="C7" s="295"/>
      <c r="D7" s="295"/>
      <c r="E7" s="295"/>
      <c r="F7" s="295"/>
      <c r="G7" s="295"/>
      <c r="H7" s="295"/>
      <c r="I7" s="40">
        <v>2</v>
      </c>
      <c r="J7" s="42"/>
      <c r="K7" s="42"/>
    </row>
    <row r="8" spans="1:11" ht="12.75">
      <c r="A8" s="294" t="s">
        <v>281</v>
      </c>
      <c r="B8" s="295"/>
      <c r="C8" s="295"/>
      <c r="D8" s="295"/>
      <c r="E8" s="295"/>
      <c r="F8" s="295"/>
      <c r="G8" s="295"/>
      <c r="H8" s="295"/>
      <c r="I8" s="40">
        <v>3</v>
      </c>
      <c r="J8" s="42">
        <v>3769</v>
      </c>
      <c r="K8" s="42"/>
    </row>
    <row r="9" spans="1:11" ht="12.75">
      <c r="A9" s="294" t="s">
        <v>282</v>
      </c>
      <c r="B9" s="295"/>
      <c r="C9" s="295"/>
      <c r="D9" s="295"/>
      <c r="E9" s="295"/>
      <c r="F9" s="295"/>
      <c r="G9" s="295"/>
      <c r="H9" s="295"/>
      <c r="I9" s="40">
        <v>4</v>
      </c>
      <c r="J9" s="42">
        <v>-72103782</v>
      </c>
      <c r="K9" s="42">
        <v>-62819458</v>
      </c>
    </row>
    <row r="10" spans="1:13" ht="12.75">
      <c r="A10" s="294" t="s">
        <v>283</v>
      </c>
      <c r="B10" s="295"/>
      <c r="C10" s="295"/>
      <c r="D10" s="295"/>
      <c r="E10" s="295"/>
      <c r="F10" s="295"/>
      <c r="G10" s="295"/>
      <c r="H10" s="295"/>
      <c r="I10" s="40">
        <v>5</v>
      </c>
      <c r="J10" s="42">
        <v>9280557</v>
      </c>
      <c r="K10" s="42">
        <v>1630831</v>
      </c>
      <c r="M10" s="131"/>
    </row>
    <row r="11" spans="1:11" ht="12.75">
      <c r="A11" s="294" t="s">
        <v>284</v>
      </c>
      <c r="B11" s="295"/>
      <c r="C11" s="295"/>
      <c r="D11" s="295"/>
      <c r="E11" s="295"/>
      <c r="F11" s="295"/>
      <c r="G11" s="295"/>
      <c r="H11" s="295"/>
      <c r="I11" s="40">
        <v>6</v>
      </c>
      <c r="J11" s="42"/>
      <c r="K11" s="42"/>
    </row>
    <row r="12" spans="1:13" ht="12.75">
      <c r="A12" s="294" t="s">
        <v>285</v>
      </c>
      <c r="B12" s="295"/>
      <c r="C12" s="295"/>
      <c r="D12" s="295"/>
      <c r="E12" s="295"/>
      <c r="F12" s="295"/>
      <c r="G12" s="295"/>
      <c r="H12" s="295"/>
      <c r="I12" s="40">
        <v>7</v>
      </c>
      <c r="J12" s="42"/>
      <c r="K12" s="42"/>
      <c r="M12" s="131"/>
    </row>
    <row r="13" spans="1:13" ht="12.75">
      <c r="A13" s="294" t="s">
        <v>286</v>
      </c>
      <c r="B13" s="295"/>
      <c r="C13" s="295"/>
      <c r="D13" s="295"/>
      <c r="E13" s="295"/>
      <c r="F13" s="295"/>
      <c r="G13" s="295"/>
      <c r="H13" s="295"/>
      <c r="I13" s="40">
        <v>8</v>
      </c>
      <c r="J13" s="42"/>
      <c r="K13" s="42"/>
      <c r="M13" s="131"/>
    </row>
    <row r="14" spans="1:11" ht="12.75">
      <c r="A14" s="294" t="s">
        <v>287</v>
      </c>
      <c r="B14" s="295"/>
      <c r="C14" s="295"/>
      <c r="D14" s="295"/>
      <c r="E14" s="295"/>
      <c r="F14" s="295"/>
      <c r="G14" s="295"/>
      <c r="H14" s="295"/>
      <c r="I14" s="40">
        <v>9</v>
      </c>
      <c r="J14" s="42"/>
      <c r="K14" s="42"/>
    </row>
    <row r="15" spans="1:13" ht="12.75">
      <c r="A15" s="296" t="s">
        <v>288</v>
      </c>
      <c r="B15" s="297"/>
      <c r="C15" s="297"/>
      <c r="D15" s="297"/>
      <c r="E15" s="297"/>
      <c r="F15" s="297"/>
      <c r="G15" s="297"/>
      <c r="H15" s="297"/>
      <c r="I15" s="40">
        <v>10</v>
      </c>
      <c r="J15" s="74">
        <f>SUM(J6:J14)</f>
        <v>263366246.03999996</v>
      </c>
      <c r="K15" s="74">
        <f>SUM(K6:K14)</f>
        <v>264997075.03999996</v>
      </c>
      <c r="M15" s="131"/>
    </row>
    <row r="16" spans="1:13" ht="12.75">
      <c r="A16" s="294" t="s">
        <v>289</v>
      </c>
      <c r="B16" s="295"/>
      <c r="C16" s="295"/>
      <c r="D16" s="295"/>
      <c r="E16" s="295"/>
      <c r="F16" s="295"/>
      <c r="G16" s="295"/>
      <c r="H16" s="295"/>
      <c r="I16" s="40">
        <v>11</v>
      </c>
      <c r="J16" s="42"/>
      <c r="K16" s="42"/>
      <c r="M16" s="131"/>
    </row>
    <row r="17" spans="1:13" ht="12.75">
      <c r="A17" s="294" t="s">
        <v>290</v>
      </c>
      <c r="B17" s="295"/>
      <c r="C17" s="295"/>
      <c r="D17" s="295"/>
      <c r="E17" s="295"/>
      <c r="F17" s="295"/>
      <c r="G17" s="295"/>
      <c r="H17" s="295"/>
      <c r="I17" s="40">
        <v>12</v>
      </c>
      <c r="J17" s="42"/>
      <c r="K17" s="42"/>
      <c r="M17" s="131"/>
    </row>
    <row r="18" spans="1:13" ht="12.75">
      <c r="A18" s="294" t="s">
        <v>291</v>
      </c>
      <c r="B18" s="295"/>
      <c r="C18" s="295"/>
      <c r="D18" s="295"/>
      <c r="E18" s="295"/>
      <c r="F18" s="295"/>
      <c r="G18" s="295"/>
      <c r="H18" s="295"/>
      <c r="I18" s="40">
        <v>13</v>
      </c>
      <c r="J18" s="42"/>
      <c r="K18" s="42"/>
      <c r="M18" s="131"/>
    </row>
    <row r="19" spans="1:13" ht="12.75">
      <c r="A19" s="294" t="s">
        <v>292</v>
      </c>
      <c r="B19" s="295"/>
      <c r="C19" s="295"/>
      <c r="D19" s="295"/>
      <c r="E19" s="295"/>
      <c r="F19" s="295"/>
      <c r="G19" s="295"/>
      <c r="H19" s="295"/>
      <c r="I19" s="40">
        <v>14</v>
      </c>
      <c r="J19" s="42"/>
      <c r="K19" s="42"/>
      <c r="M19" s="131"/>
    </row>
    <row r="20" spans="1:11" ht="12.75">
      <c r="A20" s="294" t="s">
        <v>293</v>
      </c>
      <c r="B20" s="295"/>
      <c r="C20" s="295"/>
      <c r="D20" s="295"/>
      <c r="E20" s="295"/>
      <c r="F20" s="295"/>
      <c r="G20" s="295"/>
      <c r="H20" s="295"/>
      <c r="I20" s="40">
        <v>15</v>
      </c>
      <c r="J20" s="42"/>
      <c r="K20" s="42"/>
    </row>
    <row r="21" spans="1:13" ht="12.75">
      <c r="A21" s="294" t="s">
        <v>294</v>
      </c>
      <c r="B21" s="295"/>
      <c r="C21" s="295"/>
      <c r="D21" s="295"/>
      <c r="E21" s="295"/>
      <c r="F21" s="295"/>
      <c r="G21" s="295"/>
      <c r="H21" s="295"/>
      <c r="I21" s="40">
        <v>16</v>
      </c>
      <c r="J21" s="42">
        <v>9280557</v>
      </c>
      <c r="K21" s="42">
        <v>1630831</v>
      </c>
      <c r="M21" s="131"/>
    </row>
    <row r="22" spans="1:11" ht="12.75">
      <c r="A22" s="296" t="s">
        <v>295</v>
      </c>
      <c r="B22" s="297"/>
      <c r="C22" s="297"/>
      <c r="D22" s="297"/>
      <c r="E22" s="297"/>
      <c r="F22" s="297"/>
      <c r="G22" s="297"/>
      <c r="H22" s="297"/>
      <c r="I22" s="40">
        <v>17</v>
      </c>
      <c r="J22" s="75">
        <f>SUM(J16:J21)</f>
        <v>9280557</v>
      </c>
      <c r="K22" s="75">
        <f>SUM(K16:K21)</f>
        <v>1630831</v>
      </c>
    </row>
    <row r="23" spans="1:14" ht="12.75">
      <c r="A23" s="298"/>
      <c r="B23" s="299"/>
      <c r="C23" s="299"/>
      <c r="D23" s="299"/>
      <c r="E23" s="299"/>
      <c r="F23" s="299"/>
      <c r="G23" s="299"/>
      <c r="H23" s="299"/>
      <c r="I23" s="300"/>
      <c r="J23" s="300"/>
      <c r="K23" s="301"/>
      <c r="M23" s="131"/>
      <c r="N23" s="131"/>
    </row>
    <row r="24" spans="1:13" ht="12.75">
      <c r="A24" s="286" t="s">
        <v>296</v>
      </c>
      <c r="B24" s="287"/>
      <c r="C24" s="287"/>
      <c r="D24" s="287"/>
      <c r="E24" s="287"/>
      <c r="F24" s="287"/>
      <c r="G24" s="287"/>
      <c r="H24" s="287"/>
      <c r="I24" s="43">
        <v>18</v>
      </c>
      <c r="J24" s="41">
        <v>262728669</v>
      </c>
      <c r="K24" s="41">
        <v>264443251</v>
      </c>
      <c r="M24" s="131"/>
    </row>
    <row r="25" spans="1:13" ht="17.25" customHeight="1">
      <c r="A25" s="288" t="s">
        <v>297</v>
      </c>
      <c r="B25" s="289"/>
      <c r="C25" s="289"/>
      <c r="D25" s="289"/>
      <c r="E25" s="289"/>
      <c r="F25" s="289"/>
      <c r="G25" s="289"/>
      <c r="H25" s="289"/>
      <c r="I25" s="44">
        <v>19</v>
      </c>
      <c r="J25" s="75">
        <v>637577</v>
      </c>
      <c r="K25" s="75">
        <v>553824</v>
      </c>
      <c r="M25" s="131"/>
    </row>
    <row r="26" spans="1:11" ht="30" customHeight="1">
      <c r="A26" s="290" t="s">
        <v>298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07" t="s">
        <v>275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8" t="s">
        <v>310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2012-04-30T13:57:59Z</cp:lastPrinted>
  <dcterms:created xsi:type="dcterms:W3CDTF">2008-10-17T11:51:54Z</dcterms:created>
  <dcterms:modified xsi:type="dcterms:W3CDTF">2012-04-30T14:16:50Z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