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<sst xmlns="http://schemas.openxmlformats.org/spreadsheetml/2006/main" count="397" uniqueCount="343">
  <si>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</si>
  <si>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</si>
  <si>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</si>
  <si>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</si>
  <si>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</si>
  <si>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</si>
  <si>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</si>
  <si>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</si>
  <si>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</si>
  <si>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</si>
  <si>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</si>
  <si>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</si>
  <si>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</si>
  <si>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</si>
  <si>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</si>
  <si>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</si>
  <si>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</si>
  <si>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</si>
  <si>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</si>
  <si>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</si>
  <si>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</si>
  <si>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</si>
  <si>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</si>
  <si>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</si>
  <si>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</si>
  <si>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</si>
  <si>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</si>
  <si>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</si>
  <si>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</si>
  <si>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</si>
  <si>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</si>
  <si>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</si>
  <si>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</si>
  <si>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</si>
  <si>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</si>
  <si>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</si>
  <si>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</si>
  <si>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</si>
  <si>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</si>
  <si>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</si>
  <si>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</si>
  <si>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</si>
  <si>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</si>
  <si>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</si>
  <si>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</si>
  <si>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</si>
  <si>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</si>
  <si>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</si>
  <si>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</si>
  <si>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</si>
  <si>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</si>
  <si>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</si>
  <si>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</si>
  <si>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</si>
  <si>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</si>
  <si>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</si>
  <si>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</si>
  <si>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</si>
  <si>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</si>
  <si>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</si>
  <si>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</si>
  <si>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</si>
  <si>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</si>
  <si>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</si>
  <si>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</si>
  <si>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</si>
  <si>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</si>
  <si>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</si>
  <si>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</si>
  <si>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</si>
  <si>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</si>
  <si>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</si>
  <si>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</si>
  <si>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</si>
  <si>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</si>
  <si>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</si>
  <si>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</si>
  <si>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</si>
  <si>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</si>
  <si>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</si>
  <si>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</si>
  <si>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</si>
  <si>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</si>
  <si>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</si>
  <si>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</si>
  <si>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</si>
  <si>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</si>
  <si>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</si>
  <si>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</si>
  <si>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</si>
  <si>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</si>
  <si>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</si>
  <si>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</si>
  <si>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</si>
  <si>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</si>
  <si>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</si>
  <si>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</si>
  <si>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</si>
  <si>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</si>
  <si>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</si>
  <si>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</si>
  <si>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</si>
  <si>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</si>
  <si>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</si>
  <si>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</si>
  <si>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</si>
  <si>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</si>
  <si>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</si>
  <si>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</si>
  <si>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</si>
  <si>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</si>
  <si>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</si>
  <si>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</si>
  <si>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</si>
  <si>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</si>
  <si>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</si>
  <si>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</si>
  <si>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</si>
  <si>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</si>
  <si>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</si>
  <si>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</si>
  <si>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</si>
  <si>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</si>
  <si>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</si>
  <si>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</si>
  <si>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</si>
  <si>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</si>
  <si>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</si>
  <si>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</si>
  <si>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</si>
  <si>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</si>
  <si>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</si>
  <si>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</si>
  <si>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</si>
  <si>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</si>
  <si>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</si>
  <si>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</si>
  <si>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</si>
  <si>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</si>
  <si>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</si>
  <si>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</si>
  <si>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</si>
  <si>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</si>
  <si>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</si>
  <si>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</si>
  <si>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</si>
  <si>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</si>
  <si>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</si>
  <si>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</si>
  <si>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</si>
  <si>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</si>
  <si>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</si>
  <si>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</si>
  <si>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</si>
  <si>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</si>
  <si>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</si>
  <si>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</si>
  <si>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</si>
  <si>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</si>
  <si>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</si>
  <si>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</si>
  <si>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</si>
  <si>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</si>
  <si>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</si>
  <si>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</si>
  <si>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</si>
  <si>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</si>
  <si>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</si>
  <si>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</si>
  <si>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</si>
  <si>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</si>
  <si>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</si>
  <si>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</si>
  <si>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</si>
  <si>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</si>
  <si>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</si>
  <si>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</si>
  <si>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</si>
  <si>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</si>
  <si>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</si>
  <si>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</si>
  <si>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</si>
  <si>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</si>
  <si>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</si>
  <si>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</si>
  <si>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</si>
  <si>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</si>
  <si>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</si>
  <si>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</si>
  <si>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</si>
  <si>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</si>
  <si>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</si>
  <si>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</si>
  <si>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</si>
  <si>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</si>
  <si>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</si>
  <si>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</si>
  <si>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</si>
  <si>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</si>
  <si>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</si>
  <si>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</si>
  <si>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</si>
  <si>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</si>
  <si>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</si>
  <si>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</si>
  <si>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</si>
  <si>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</si>
  <si>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</si>
  <si>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</si>
  <si>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</si>
  <si>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</si>
  <si>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</si>
  <si>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</si>
  <si>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</si>
  <si>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</si>
  <si>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</si>
  <si>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</si>
  <si>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</si>
  <si>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</si>
  <si>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</si>
  <si>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</si>
  <si>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</si>
  <si>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</si>
  <si>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</si>
  <si>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</si>
  <si>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</si>
  <si>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</si>
  <si>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</si>
  <si>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</si>
  <si>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</si>
  <si>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</si>
  <si>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</si>
  <si>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</si>
  <si>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</si>
  <si>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</si>
  <si>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</si>
  <si>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</si>
  <si>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</si>
  <si>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</si>
  <si>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</si>
  <si>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</si>
  <si>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</si>
  <si>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</si>
  <si>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</si>
  <si>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</si>
  <si>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</si>
  <si>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</si>
  <si>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</si>
  <si>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</si>
  <si>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</si>
  <si>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</si>
  <si>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</si>
  <si>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</si>
  <si>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</si>
  <si>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</si>
  <si>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</si>
  <si>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</si>
  <si>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</si>
  <si>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</si>
  <si>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</si>
  <si>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</si>
  <si>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</si>
  <si>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</si>
  <si>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</si>
  <si>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</si>
  <si>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</si>
  <si>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</si>
  <si>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</si>
  <si>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</si>
  <si>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</si>
  <si>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</si>
  <si>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</si>
  <si>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</si>
  <si>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</si>
  <si>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</si>
  <si>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</si>
  <si>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</si>
  <si>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</si>
  <si>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</si>
  <si>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</si>
  <si>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</si>
  <si>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</si>
  <si>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</si>
  <si>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</si>
  <si>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</si>
  <si>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</si>
  <si>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</si>
  <si>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</si>
  <si>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</si>
  <si>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</si>
  <si>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</si>
  <si>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</si>
  <si>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</si>
  <si>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</si>
  <si>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</si>
  <si>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</si>
  <si>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</si>
  <si>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</si>
  <si>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</si>
  <si>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</si>
  <si>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</si>
  <si>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</si>
  <si>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</si>
  <si>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</si>
  <si>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</si>
  <si>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</si>
  <si>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</si>
  <si>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</si>
  <si>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</si>
  <si>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</si>
  <si>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</si>
  <si>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</si>
  <si>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</si>
  <si>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</si>
  <si>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</si>
  <si>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</si>
  <si>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</si>
  <si>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</si>
  <si>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</si>
  <si>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</si>
  <si>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</si>
  <si>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</si>
  <si>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</si>
  <si>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</si>
  <si>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</si>
  <si>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</si>
  <si>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</si>
  <si>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</si>
  <si>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</si>
  <si>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</si>
  <si>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</si>
  <si>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</si>
  <si>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</si>
  <si>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</si>
  <si>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</si>
  <si>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</si>
  <si>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KOVAČEVIĆ VLADIMIR</t>
  </si>
  <si>
    <t>30.9.2012.</t>
  </si>
  <si>
    <t>stanje na dan 30.9.2012.</t>
  </si>
  <si>
    <t>u razdoblju 1.1.2012. do 30.9.2012.</t>
  </si>
  <si>
    <t>POSAVAC SLAVEN</t>
  </si>
  <si>
    <t>035 444 108</t>
  </si>
  <si>
    <t>035-446-256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</si>
</sst>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J35" sqref="J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246</v>
      </c>
      <c r="B1" s="192"/>
      <c r="C1" s="19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4" t="s">
        <v>247</v>
      </c>
      <c r="B2" s="145"/>
      <c r="C2" s="145"/>
      <c r="D2" s="146"/>
      <c r="E2" s="117" t="s">
        <v>335</v>
      </c>
      <c r="F2" s="12"/>
      <c r="G2" s="13" t="s">
        <v>248</v>
      </c>
      <c r="H2" s="117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7" t="s">
        <v>315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0" t="s">
        <v>249</v>
      </c>
      <c r="B6" s="151"/>
      <c r="C6" s="142" t="s">
        <v>320</v>
      </c>
      <c r="D6" s="143"/>
      <c r="E6" s="154"/>
      <c r="F6" s="154"/>
      <c r="G6" s="154"/>
      <c r="H6" s="154"/>
      <c r="I6" s="121"/>
      <c r="J6" s="10"/>
      <c r="K6" s="10"/>
      <c r="L6" s="10"/>
    </row>
    <row r="7" spans="1:12" ht="12.75">
      <c r="A7" s="93"/>
      <c r="B7" s="22"/>
      <c r="C7" s="24"/>
      <c r="D7" s="24"/>
      <c r="E7" s="154"/>
      <c r="F7" s="154"/>
      <c r="G7" s="154"/>
      <c r="H7" s="154"/>
      <c r="I7" s="121"/>
      <c r="J7" s="10"/>
      <c r="K7" s="10"/>
      <c r="L7" s="10"/>
    </row>
    <row r="8" spans="1:12" ht="12.75">
      <c r="A8" s="152" t="s">
        <v>250</v>
      </c>
      <c r="B8" s="153"/>
      <c r="C8" s="142" t="s">
        <v>321</v>
      </c>
      <c r="D8" s="143"/>
      <c r="E8" s="154"/>
      <c r="F8" s="154"/>
      <c r="G8" s="154"/>
      <c r="H8" s="15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9" t="s">
        <v>251</v>
      </c>
      <c r="B10" s="140"/>
      <c r="C10" s="142">
        <v>58828286397</v>
      </c>
      <c r="D10" s="143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1"/>
      <c r="B11" s="140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50" t="s">
        <v>252</v>
      </c>
      <c r="B12" s="151"/>
      <c r="C12" s="155" t="s">
        <v>322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50" t="s">
        <v>253</v>
      </c>
      <c r="B14" s="151"/>
      <c r="C14" s="158">
        <v>35000</v>
      </c>
      <c r="D14" s="159"/>
      <c r="E14" s="24"/>
      <c r="F14" s="155" t="s">
        <v>323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50" t="s">
        <v>254</v>
      </c>
      <c r="B16" s="151"/>
      <c r="C16" s="155" t="s">
        <v>324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50" t="s">
        <v>255</v>
      </c>
      <c r="B18" s="151"/>
      <c r="C18" s="160" t="s">
        <v>325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50" t="s">
        <v>256</v>
      </c>
      <c r="B20" s="151"/>
      <c r="C20" s="160" t="s">
        <v>326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0" t="s">
        <v>257</v>
      </c>
      <c r="B22" s="151"/>
      <c r="C22" s="125">
        <v>396</v>
      </c>
      <c r="D22" s="155" t="s">
        <v>323</v>
      </c>
      <c r="E22" s="163"/>
      <c r="F22" s="164"/>
      <c r="G22" s="165"/>
      <c r="H22" s="166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50" t="s">
        <v>258</v>
      </c>
      <c r="B24" s="151"/>
      <c r="C24" s="125">
        <v>12</v>
      </c>
      <c r="D24" s="155" t="s">
        <v>327</v>
      </c>
      <c r="E24" s="163"/>
      <c r="F24" s="163"/>
      <c r="G24" s="164"/>
      <c r="H24" s="126" t="s">
        <v>259</v>
      </c>
      <c r="I24" s="127">
        <v>108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50" t="s">
        <v>260</v>
      </c>
      <c r="B26" s="151"/>
      <c r="C26" s="129" t="s">
        <v>329</v>
      </c>
      <c r="D26" s="25"/>
      <c r="E26" s="130"/>
      <c r="F26" s="122"/>
      <c r="G26" s="167" t="s">
        <v>261</v>
      </c>
      <c r="H26" s="168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9" t="s">
        <v>262</v>
      </c>
      <c r="B28" s="170"/>
      <c r="C28" s="171"/>
      <c r="D28" s="171"/>
      <c r="E28" s="172" t="s">
        <v>263</v>
      </c>
      <c r="F28" s="173"/>
      <c r="G28" s="173"/>
      <c r="H28" s="174" t="s">
        <v>264</v>
      </c>
      <c r="I28" s="175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79"/>
      <c r="I30" s="180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79"/>
      <c r="I32" s="18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79"/>
      <c r="I34" s="18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79"/>
      <c r="I36" s="180"/>
      <c r="J36" s="10"/>
      <c r="K36" s="10"/>
      <c r="L36" s="10"/>
    </row>
    <row r="37" spans="1:12" ht="12.75">
      <c r="A37" s="100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79"/>
      <c r="I38" s="18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79"/>
      <c r="I40" s="18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265</v>
      </c>
      <c r="B44" s="187"/>
      <c r="C44" s="179"/>
      <c r="D44" s="180"/>
      <c r="E44" s="26"/>
      <c r="F44" s="197"/>
      <c r="G44" s="177"/>
      <c r="H44" s="177"/>
      <c r="I44" s="178"/>
      <c r="J44" s="10"/>
      <c r="K44" s="10"/>
      <c r="L44" s="10"/>
    </row>
    <row r="45" spans="1:12" ht="12.75">
      <c r="A45" s="100"/>
      <c r="B45" s="30"/>
      <c r="C45" s="183"/>
      <c r="D45" s="184"/>
      <c r="E45" s="16"/>
      <c r="F45" s="183"/>
      <c r="G45" s="185"/>
      <c r="H45" s="35"/>
      <c r="I45" s="104"/>
      <c r="J45" s="10"/>
      <c r="K45" s="10"/>
      <c r="L45" s="10"/>
    </row>
    <row r="46" spans="1:12" ht="12.75">
      <c r="A46" s="139" t="s">
        <v>266</v>
      </c>
      <c r="B46" s="187"/>
      <c r="C46" s="155" t="s">
        <v>340</v>
      </c>
      <c r="D46" s="186"/>
      <c r="E46" s="186"/>
      <c r="F46" s="186"/>
      <c r="G46" s="186"/>
      <c r="H46" s="186"/>
      <c r="I46" s="186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9" t="s">
        <v>268</v>
      </c>
      <c r="B48" s="187"/>
      <c r="C48" s="188" t="s">
        <v>342</v>
      </c>
      <c r="D48" s="189"/>
      <c r="E48" s="190"/>
      <c r="F48" s="16"/>
      <c r="G48" s="51" t="s">
        <v>269</v>
      </c>
      <c r="H48" s="188" t="s">
        <v>341</v>
      </c>
      <c r="I48" s="19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9" t="s">
        <v>255</v>
      </c>
      <c r="B50" s="187"/>
      <c r="C50" s="200" t="s">
        <v>331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0" t="s">
        <v>270</v>
      </c>
      <c r="B52" s="151"/>
      <c r="C52" s="133" t="s">
        <v>336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93" t="s">
        <v>271</v>
      </c>
      <c r="D53" s="193"/>
      <c r="E53" s="193"/>
      <c r="F53" s="193"/>
      <c r="G53" s="193"/>
      <c r="H53" s="19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1" t="s">
        <v>272</v>
      </c>
      <c r="C55" s="202"/>
      <c r="D55" s="202"/>
      <c r="E55" s="20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3" t="s">
        <v>304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5"/>
      <c r="B57" s="203" t="s">
        <v>305</v>
      </c>
      <c r="C57" s="204"/>
      <c r="D57" s="204"/>
      <c r="E57" s="204"/>
      <c r="F57" s="204"/>
      <c r="G57" s="204"/>
      <c r="H57" s="204"/>
      <c r="I57" s="107"/>
      <c r="J57" s="10"/>
      <c r="K57" s="10"/>
      <c r="L57" s="10"/>
    </row>
    <row r="58" spans="1:12" ht="12.75">
      <c r="A58" s="105"/>
      <c r="B58" s="203" t="s">
        <v>306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5"/>
      <c r="B59" s="203" t="s">
        <v>307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4" t="s">
        <v>275</v>
      </c>
      <c r="H62" s="195"/>
      <c r="I62" s="19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8"/>
      <c r="H63" s="19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27">
      <selection activeCell="K84" sqref="K8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332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58" t="s">
        <v>276</v>
      </c>
      <c r="J4" s="59" t="s">
        <v>316</v>
      </c>
      <c r="K4" s="60" t="s">
        <v>317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177469618</v>
      </c>
      <c r="K8" s="53">
        <f>K9+K16+K26+K35+K39</f>
        <v>182808554</v>
      </c>
    </row>
    <row r="9" spans="1:11" ht="12.75">
      <c r="A9" s="219" t="s">
        <v>204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207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208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209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205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35758474</v>
      </c>
      <c r="K16" s="53">
        <f>SUM(K17:K25)</f>
        <v>38143606</v>
      </c>
    </row>
    <row r="17" spans="1:11" ht="12.75">
      <c r="A17" s="219" t="s">
        <v>210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6494416</v>
      </c>
      <c r="K17" s="7">
        <v>7219986</v>
      </c>
    </row>
    <row r="18" spans="1:11" ht="12.75">
      <c r="A18" s="219" t="s">
        <v>245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28588847</v>
      </c>
      <c r="K18" s="7">
        <v>28628839</v>
      </c>
    </row>
    <row r="19" spans="1:11" ht="12.75">
      <c r="A19" s="219" t="s">
        <v>211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/>
      <c r="K19" s="7"/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309971</v>
      </c>
      <c r="K20" s="7">
        <v>2229398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297389</v>
      </c>
      <c r="K23" s="7"/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67851</v>
      </c>
      <c r="K24" s="7">
        <v>65383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/>
      <c r="K25" s="7"/>
    </row>
    <row r="26" spans="1:11" ht="12.75">
      <c r="A26" s="219" t="s">
        <v>189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135997646</v>
      </c>
      <c r="K26" s="53">
        <f>SUM(K27:K34)</f>
        <v>139381680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20951650</v>
      </c>
      <c r="K27" s="7">
        <v>21415731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110705586</v>
      </c>
      <c r="K28" s="7">
        <v>112092924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2158</v>
      </c>
      <c r="K29" s="7">
        <v>2023648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3493878</v>
      </c>
      <c r="K31" s="7">
        <v>3493878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798462</v>
      </c>
      <c r="K32" s="7">
        <v>310950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45912</v>
      </c>
      <c r="K33" s="7">
        <v>44549</v>
      </c>
    </row>
    <row r="34" spans="1:11" ht="12.75">
      <c r="A34" s="219" t="s">
        <v>182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183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5713498</v>
      </c>
      <c r="K35" s="53">
        <f>SUM(K36:K38)</f>
        <v>5283268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5713498</v>
      </c>
      <c r="K37" s="7">
        <v>5216073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>
        <v>67195</v>
      </c>
    </row>
    <row r="39" spans="1:11" ht="12.75">
      <c r="A39" s="219" t="s">
        <v>184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53"/>
    </row>
    <row r="40" spans="1:11" ht="12.75">
      <c r="A40" s="222" t="s">
        <v>238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187636516</v>
      </c>
      <c r="K40" s="53">
        <f>K41+K49+K56+K64</f>
        <v>217021449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3368605</v>
      </c>
      <c r="K41" s="53">
        <f>SUM(K42:K48)</f>
        <v>1322905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1885</v>
      </c>
      <c r="K42" s="7">
        <v>1885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3366720</v>
      </c>
      <c r="K45" s="7">
        <v>1321020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101710242</v>
      </c>
      <c r="K49" s="53">
        <f>SUM(K50:K55)</f>
        <v>129856845</v>
      </c>
    </row>
    <row r="50" spans="1:11" ht="12.75">
      <c r="A50" s="219" t="s">
        <v>199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57932834</v>
      </c>
      <c r="K50" s="7">
        <v>27512155</v>
      </c>
    </row>
    <row r="51" spans="1:11" ht="12.75">
      <c r="A51" s="219" t="s">
        <v>200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36462390</v>
      </c>
      <c r="K51" s="7">
        <v>89637938</v>
      </c>
    </row>
    <row r="52" spans="1:11" ht="12.75">
      <c r="A52" s="219" t="s">
        <v>201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202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/>
      <c r="K53" s="7"/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3021759</v>
      </c>
      <c r="K54" s="7">
        <v>11382932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4293259</v>
      </c>
      <c r="K55" s="53">
        <v>1323820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81325838</v>
      </c>
      <c r="K56" s="53">
        <f>SUM(K57:K63)</f>
        <v>76721024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52712518</v>
      </c>
      <c r="K58" s="7">
        <v>62383955</v>
      </c>
    </row>
    <row r="59" spans="1:11" ht="12.75">
      <c r="A59" s="219" t="s">
        <v>240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/>
      <c r="K62" s="7"/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28613320</v>
      </c>
      <c r="K63" s="7">
        <v>14337069</v>
      </c>
    </row>
    <row r="64" spans="1:11" ht="12.75">
      <c r="A64" s="219" t="s">
        <v>206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1231831</v>
      </c>
      <c r="K64" s="7">
        <v>9120675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251178</v>
      </c>
      <c r="K65" s="7"/>
    </row>
    <row r="66" spans="1:14" ht="12.75">
      <c r="A66" s="222" t="s">
        <v>239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365357312</v>
      </c>
      <c r="K66" s="53">
        <f>K7+K8+K40+K65</f>
        <v>399830003</v>
      </c>
      <c r="N66" s="135"/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190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272352229</v>
      </c>
      <c r="K69" s="54">
        <f>K70+K71+K72+K78+K79+K82+K85</f>
        <v>275424915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323706800</v>
      </c>
      <c r="K70" s="7">
        <v>323706800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4700300</v>
      </c>
      <c r="K75" s="7">
        <v>4700300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4700300</v>
      </c>
      <c r="K76" s="7">
        <v>4700300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/>
      <c r="K77" s="7"/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/>
      <c r="K78" s="7"/>
    </row>
    <row r="79" spans="1:11" ht="12.75">
      <c r="A79" s="219" t="s">
        <v>236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-55697646</v>
      </c>
      <c r="K79" s="53">
        <f>K80-K81</f>
        <v>-51354571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55697646</v>
      </c>
      <c r="K81" s="7">
        <v>51354571</v>
      </c>
    </row>
    <row r="82" spans="1:11" ht="12.75">
      <c r="A82" s="219" t="s">
        <v>237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v>4343075</v>
      </c>
      <c r="K82" s="53">
        <f>K83-K84</f>
        <v>3072686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4343075</v>
      </c>
      <c r="K83" s="7">
        <v>3072686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ht="12.75">
      <c r="A85" s="219" t="s">
        <v>172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14245740</v>
      </c>
      <c r="K86" s="53">
        <f>SUM(K87:K89)</f>
        <v>2245740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145740</v>
      </c>
      <c r="K87" s="7">
        <v>145740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14100000</v>
      </c>
      <c r="K89" s="7">
        <v>2100000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18380473</v>
      </c>
      <c r="K90" s="53">
        <f>SUM(K91:K99)</f>
        <v>18205610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241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/>
      <c r="K93" s="7"/>
    </row>
    <row r="94" spans="1:11" ht="12.75">
      <c r="A94" s="219" t="s">
        <v>242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243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244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18380473</v>
      </c>
      <c r="K98" s="7">
        <v>18205610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60378870</v>
      </c>
      <c r="K100" s="53">
        <f>SUM(K101:K112)</f>
        <v>103953738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/>
      <c r="K101" s="7"/>
    </row>
    <row r="102" spans="1:11" ht="12.75">
      <c r="A102" s="219" t="s">
        <v>241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/>
    </row>
    <row r="104" spans="1:11" ht="12.75">
      <c r="A104" s="219" t="s">
        <v>242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40195695</v>
      </c>
      <c r="K104" s="7">
        <v>14646628</v>
      </c>
    </row>
    <row r="105" spans="1:11" ht="12.75">
      <c r="A105" s="219" t="s">
        <v>243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16989193</v>
      </c>
      <c r="K105" s="7">
        <v>79725161</v>
      </c>
    </row>
    <row r="106" spans="1:11" ht="12.75">
      <c r="A106" s="219" t="s">
        <v>244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162872</v>
      </c>
      <c r="K108" s="7">
        <v>1120378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3007015</v>
      </c>
      <c r="K109" s="7">
        <v>8461571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24095</v>
      </c>
      <c r="K112" s="7"/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/>
      <c r="K113" s="7"/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f>J69+J86+J90+J100+J113</f>
        <v>365357312</v>
      </c>
      <c r="K114" s="53">
        <f>K69+K86+K90+K100+K113</f>
        <v>399830003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308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185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309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N66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Q5" sqref="Q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10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58" t="s">
        <v>277</v>
      </c>
      <c r="J4" s="267" t="s">
        <v>316</v>
      </c>
      <c r="K4" s="267"/>
      <c r="L4" s="267" t="s">
        <v>317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44747419</v>
      </c>
      <c r="K7" s="54">
        <f>SUM(K8:K9)</f>
        <v>19242378</v>
      </c>
      <c r="L7" s="54">
        <f>SUM(L8:L9)</f>
        <v>160907021</v>
      </c>
      <c r="M7" s="54">
        <f>SUM(M8:M9)</f>
        <v>80785576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42841356</v>
      </c>
      <c r="K8" s="7">
        <v>19111917</v>
      </c>
      <c r="L8" s="7">
        <v>147048842</v>
      </c>
      <c r="M8" s="7">
        <v>72092458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1906063</v>
      </c>
      <c r="K9" s="7">
        <v>130461</v>
      </c>
      <c r="L9" s="7">
        <v>13858179</v>
      </c>
      <c r="M9" s="7">
        <v>8693118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49031704</v>
      </c>
      <c r="K10" s="53">
        <f>K11+K12+K16+K20+K21+K22+K25+K26</f>
        <v>20206026</v>
      </c>
      <c r="L10" s="53">
        <f>L11+L12+L16+L20+L21+L22+L25+L26</f>
        <v>165025920</v>
      </c>
      <c r="M10" s="53">
        <f>M11+M12+M16+M20+M21+M22+M25+M26</f>
        <v>82795040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/>
      <c r="K11" s="7"/>
      <c r="L11" s="7"/>
      <c r="M11" s="7"/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45428652</v>
      </c>
      <c r="K12" s="53">
        <f>SUM(K13:K15)</f>
        <v>19085467</v>
      </c>
      <c r="L12" s="53">
        <f>SUM(L13:L15)</f>
        <v>158384185</v>
      </c>
      <c r="M12" s="53">
        <f>SUM(M13:M15)</f>
        <v>78773779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478823</v>
      </c>
      <c r="K13" s="7">
        <v>117675</v>
      </c>
      <c r="L13" s="7">
        <v>1393579</v>
      </c>
      <c r="M13" s="7">
        <v>889574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40601351</v>
      </c>
      <c r="K14" s="7">
        <v>17958350</v>
      </c>
      <c r="L14" s="7">
        <v>144484079</v>
      </c>
      <c r="M14" s="7">
        <v>70239835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4348478</v>
      </c>
      <c r="K15" s="7">
        <v>1009442</v>
      </c>
      <c r="L15" s="7">
        <v>12506527</v>
      </c>
      <c r="M15" s="7">
        <v>7644370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2287598</v>
      </c>
      <c r="K16" s="53">
        <f>SUM(K17:K19)</f>
        <v>740934</v>
      </c>
      <c r="L16" s="53">
        <f>SUM(L17:L19)</f>
        <v>4176988</v>
      </c>
      <c r="M16" s="53">
        <f>SUM(M17:M19)</f>
        <v>2327578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1561500</v>
      </c>
      <c r="K17" s="7">
        <v>505757</v>
      </c>
      <c r="L17" s="7">
        <v>2824730</v>
      </c>
      <c r="M17" s="7">
        <v>1616374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390375</v>
      </c>
      <c r="K18" s="7">
        <v>126439</v>
      </c>
      <c r="L18" s="7">
        <v>706182</v>
      </c>
      <c r="M18" s="7">
        <v>367217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335723</v>
      </c>
      <c r="K19" s="7">
        <v>108738</v>
      </c>
      <c r="L19" s="7">
        <v>646076</v>
      </c>
      <c r="M19" s="7">
        <v>343987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1159625</v>
      </c>
      <c r="K20" s="7">
        <v>379625</v>
      </c>
      <c r="L20" s="7">
        <v>1190403</v>
      </c>
      <c r="M20" s="7">
        <v>419339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/>
      <c r="K21" s="7"/>
      <c r="L21" s="7"/>
      <c r="M21" s="7"/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/>
      <c r="K24" s="7"/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155829</v>
      </c>
      <c r="K26" s="7"/>
      <c r="L26" s="7">
        <v>1274344</v>
      </c>
      <c r="M26" s="7">
        <v>1274344</v>
      </c>
    </row>
    <row r="27" spans="1:13" ht="12.75">
      <c r="A27" s="222" t="s">
        <v>212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14836809</v>
      </c>
      <c r="K27" s="53">
        <f>SUM(K28:K32)</f>
        <v>4840627</v>
      </c>
      <c r="L27" s="53">
        <f>SUM(L28:L32)</f>
        <v>11468375</v>
      </c>
      <c r="M27" s="53">
        <f>SUM(M28:M32)</f>
        <v>4554756</v>
      </c>
    </row>
    <row r="28" spans="1:13" ht="12.75">
      <c r="A28" s="222" t="s">
        <v>333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5360093</v>
      </c>
      <c r="K28" s="7">
        <v>1579630</v>
      </c>
      <c r="L28" s="7">
        <v>11043970</v>
      </c>
      <c r="M28" s="7">
        <v>4554756</v>
      </c>
    </row>
    <row r="29" spans="1:13" ht="12.75">
      <c r="A29" s="222" t="s">
        <v>334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9476716</v>
      </c>
      <c r="K29" s="7">
        <v>3260997</v>
      </c>
      <c r="L29" s="7">
        <v>424405</v>
      </c>
      <c r="M29" s="7"/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222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213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2395287</v>
      </c>
      <c r="K33" s="53">
        <f>SUM(K34:K37)</f>
        <v>1146785</v>
      </c>
      <c r="L33" s="53">
        <f>SUM(L34:L37)</f>
        <v>2976790</v>
      </c>
      <c r="M33" s="53">
        <f>SUM(M34:M37)</f>
        <v>1514564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2366448</v>
      </c>
      <c r="K34" s="7">
        <v>1118068</v>
      </c>
      <c r="L34" s="7">
        <v>2844810</v>
      </c>
      <c r="M34" s="7">
        <v>1382584</v>
      </c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484</v>
      </c>
      <c r="K35" s="7">
        <v>362</v>
      </c>
      <c r="L35" s="7">
        <v>131980</v>
      </c>
      <c r="M35" s="7">
        <v>131980</v>
      </c>
    </row>
    <row r="36" spans="1:13" ht="12.75">
      <c r="A36" s="222" t="s">
        <v>223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28355</v>
      </c>
      <c r="K37" s="7">
        <v>28355</v>
      </c>
      <c r="L37" s="7"/>
      <c r="M37" s="7"/>
    </row>
    <row r="38" spans="1:13" ht="12.75">
      <c r="A38" s="222" t="s">
        <v>194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195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224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214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59584228</v>
      </c>
      <c r="K42" s="53">
        <f>K7+K27+K38+K40</f>
        <v>24083005</v>
      </c>
      <c r="L42" s="53">
        <f>L7+L27+L38+L40</f>
        <v>172375396</v>
      </c>
      <c r="M42" s="53">
        <f>M7+M27+M38+M40</f>
        <v>85340332</v>
      </c>
    </row>
    <row r="43" spans="1:13" ht="12.75">
      <c r="A43" s="222" t="s">
        <v>215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51426991</v>
      </c>
      <c r="K43" s="53">
        <f>K10+K33+K39+K41</f>
        <v>21352811</v>
      </c>
      <c r="L43" s="53">
        <f>L10+L33+L39+L41</f>
        <v>168002710</v>
      </c>
      <c r="M43" s="53">
        <f>M10+M33+M39+M41</f>
        <v>84309604</v>
      </c>
    </row>
    <row r="44" spans="1:13" ht="12.75">
      <c r="A44" s="222" t="s">
        <v>234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8157237</v>
      </c>
      <c r="K44" s="53">
        <f>K42-K43</f>
        <v>2730194</v>
      </c>
      <c r="L44" s="53">
        <f>L42-L43</f>
        <v>4372686</v>
      </c>
      <c r="M44" s="53">
        <f>M42-M43</f>
        <v>1030728</v>
      </c>
    </row>
    <row r="45" spans="1:13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8157237</v>
      </c>
      <c r="K45" s="53">
        <f>IF(K42&gt;K43,K42-K43,0)</f>
        <v>2730194</v>
      </c>
      <c r="L45" s="53">
        <f>IF(L42&gt;L43,L42-L43,0)</f>
        <v>4372686</v>
      </c>
      <c r="M45" s="53">
        <f>IF(M42&gt;M43,M42-M43,0)</f>
        <v>1030728</v>
      </c>
    </row>
    <row r="46" spans="1:13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/>
      <c r="M46" s="53"/>
    </row>
    <row r="47" spans="1:13" ht="12.75">
      <c r="A47" s="222" t="s">
        <v>216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2512657</v>
      </c>
      <c r="K47" s="7">
        <v>1112657</v>
      </c>
      <c r="L47" s="7">
        <v>1300000</v>
      </c>
      <c r="M47" s="7">
        <v>900000</v>
      </c>
    </row>
    <row r="48" spans="1:13" ht="12.75">
      <c r="A48" s="222" t="s">
        <v>235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5644580</v>
      </c>
      <c r="K48" s="53">
        <f>K44-K47</f>
        <v>1617537</v>
      </c>
      <c r="L48" s="53">
        <f>L44-L47</f>
        <v>3072686</v>
      </c>
      <c r="M48" s="53">
        <f>M44-M47</f>
        <v>130728</v>
      </c>
    </row>
    <row r="49" spans="1:13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5644580</v>
      </c>
      <c r="K49" s="53">
        <f>IF(K48&gt;0,K48,0)</f>
        <v>1617537</v>
      </c>
      <c r="L49" s="53">
        <f>IF(L48&gt;0,L48,0)</f>
        <v>3072686</v>
      </c>
      <c r="M49" s="53">
        <f>IF(M48&gt;0,M48,0)</f>
        <v>130728</v>
      </c>
    </row>
    <row r="50" spans="1:13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310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186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232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233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11" t="s">
        <v>188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203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v>5644580</v>
      </c>
      <c r="K56" s="6">
        <v>1617537</v>
      </c>
      <c r="L56" s="6">
        <v>3072686</v>
      </c>
      <c r="M56" s="6">
        <v>130728</v>
      </c>
    </row>
    <row r="57" spans="1:13" ht="12.75">
      <c r="A57" s="222" t="s">
        <v>220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2" t="s">
        <v>226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7"/>
      <c r="M58" s="7"/>
    </row>
    <row r="59" spans="1:13" ht="12.75">
      <c r="A59" s="222" t="s">
        <v>227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228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229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230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231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221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192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2" t="s">
        <v>193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5644580</v>
      </c>
      <c r="K67" s="61">
        <f>K56+K66</f>
        <v>1617537</v>
      </c>
      <c r="L67" s="61">
        <f>L56+L66</f>
        <v>3072686</v>
      </c>
      <c r="M67" s="61">
        <f>M56+M66</f>
        <v>130728</v>
      </c>
    </row>
    <row r="68" spans="1:13" ht="12.75" customHeight="1">
      <c r="A68" s="255" t="s">
        <v>311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232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52" t="s">
        <v>233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56:M57 K58:L65 K66:M67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J48:M50 K42:M46 K12:L21 M27:M29 M8 K34:L41 K33:M33 J12:J46 K22:M22 M12:M20 K8:L9 K23:L32 K7:M7 J7:J10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6.281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82" t="s">
        <v>163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339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332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34.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277</v>
      </c>
      <c r="J4" s="67" t="s">
        <v>316</v>
      </c>
      <c r="K4" s="67" t="s">
        <v>317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8">
        <v>2</v>
      </c>
      <c r="J5" s="69" t="s">
        <v>281</v>
      </c>
      <c r="K5" s="69" t="s">
        <v>282</v>
      </c>
    </row>
    <row r="6" spans="1:11" ht="12.75">
      <c r="A6" s="211" t="s">
        <v>155</v>
      </c>
      <c r="B6" s="212"/>
      <c r="C6" s="212"/>
      <c r="D6" s="212"/>
      <c r="E6" s="212"/>
      <c r="F6" s="212"/>
      <c r="G6" s="212"/>
      <c r="H6" s="212"/>
      <c r="I6" s="272"/>
      <c r="J6" s="272"/>
      <c r="K6" s="273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8157237</v>
      </c>
      <c r="K7" s="7">
        <v>4372686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1159625</v>
      </c>
      <c r="K8" s="7">
        <v>1190403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155257998</v>
      </c>
      <c r="K9" s="7">
        <v>43574868</v>
      </c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>
        <v>113425416</v>
      </c>
      <c r="K10" s="7"/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>
        <v>2045700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/>
      <c r="K12" s="7"/>
    </row>
    <row r="13" spans="1:11" ht="12.75">
      <c r="A13" s="268" t="s">
        <v>156</v>
      </c>
      <c r="B13" s="269"/>
      <c r="C13" s="269"/>
      <c r="D13" s="269"/>
      <c r="E13" s="269"/>
      <c r="F13" s="269"/>
      <c r="G13" s="269"/>
      <c r="H13" s="269"/>
      <c r="I13" s="136">
        <v>7</v>
      </c>
      <c r="J13" s="137">
        <f>SUM(J7:J12)</f>
        <v>278000276</v>
      </c>
      <c r="K13" s="138">
        <f>SUM(K7:K12)</f>
        <v>51183657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120657537</v>
      </c>
      <c r="K14" s="7"/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158841025</v>
      </c>
      <c r="K15" s="7">
        <v>28146603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>
        <v>34770669</v>
      </c>
    </row>
    <row r="18" spans="1:11" ht="12.75">
      <c r="A18" s="268" t="s">
        <v>157</v>
      </c>
      <c r="B18" s="269"/>
      <c r="C18" s="269"/>
      <c r="D18" s="269"/>
      <c r="E18" s="269"/>
      <c r="F18" s="269"/>
      <c r="G18" s="269"/>
      <c r="H18" s="269"/>
      <c r="I18" s="136">
        <v>12</v>
      </c>
      <c r="J18" s="137">
        <f>SUM(J14:J17)</f>
        <v>279498562</v>
      </c>
      <c r="K18" s="138">
        <f>SUM(K14:K17)</f>
        <v>62917272</v>
      </c>
    </row>
    <row r="19" spans="1:11" ht="12.75">
      <c r="A19" s="268" t="s">
        <v>36</v>
      </c>
      <c r="B19" s="269"/>
      <c r="C19" s="269"/>
      <c r="D19" s="269"/>
      <c r="E19" s="269"/>
      <c r="F19" s="269"/>
      <c r="G19" s="269"/>
      <c r="H19" s="269"/>
      <c r="I19" s="136">
        <v>13</v>
      </c>
      <c r="J19" s="137">
        <f>IF(J13&gt;J18,J13-J18,0)</f>
        <v>0</v>
      </c>
      <c r="K19" s="138">
        <f>IF(K13&gt;K18,K13-K18,0)</f>
        <v>0</v>
      </c>
    </row>
    <row r="20" spans="1:11" ht="12.75">
      <c r="A20" s="268" t="s">
        <v>37</v>
      </c>
      <c r="B20" s="269"/>
      <c r="C20" s="269"/>
      <c r="D20" s="269"/>
      <c r="E20" s="269"/>
      <c r="F20" s="269"/>
      <c r="G20" s="269"/>
      <c r="H20" s="269"/>
      <c r="I20" s="136">
        <v>14</v>
      </c>
      <c r="J20" s="137">
        <f>IF(J18&gt;J13,J18-J13,0)</f>
        <v>1498286</v>
      </c>
      <c r="K20" s="138">
        <f>IF(K18&gt;K13,K18-K13,0)</f>
        <v>11733615</v>
      </c>
    </row>
    <row r="21" spans="1:11" ht="12.75">
      <c r="A21" s="274" t="s">
        <v>158</v>
      </c>
      <c r="B21" s="275"/>
      <c r="C21" s="275"/>
      <c r="D21" s="275"/>
      <c r="E21" s="275"/>
      <c r="F21" s="275"/>
      <c r="G21" s="275"/>
      <c r="H21" s="275"/>
      <c r="I21" s="276"/>
      <c r="J21" s="276"/>
      <c r="K21" s="277"/>
    </row>
    <row r="22" spans="1:11" ht="12.75">
      <c r="A22" s="219" t="s">
        <v>177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/>
    </row>
    <row r="23" spans="1:11" ht="12.75">
      <c r="A23" s="219" t="s">
        <v>178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179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5802724</v>
      </c>
      <c r="K24" s="7">
        <v>3528182</v>
      </c>
    </row>
    <row r="25" spans="1:11" ht="12.75">
      <c r="A25" s="219" t="s">
        <v>180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181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68" t="s">
        <v>167</v>
      </c>
      <c r="B27" s="269"/>
      <c r="C27" s="269"/>
      <c r="D27" s="269"/>
      <c r="E27" s="269"/>
      <c r="F27" s="269"/>
      <c r="G27" s="269"/>
      <c r="H27" s="269"/>
      <c r="I27" s="136">
        <v>20</v>
      </c>
      <c r="J27" s="137">
        <f>SUM(J22:J26)</f>
        <v>5802724</v>
      </c>
      <c r="K27" s="138">
        <f>SUM(K22:K26)</f>
        <v>3528182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27481</v>
      </c>
      <c r="K28" s="7">
        <v>1687334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68" t="s">
        <v>5</v>
      </c>
      <c r="B31" s="269"/>
      <c r="C31" s="269"/>
      <c r="D31" s="269"/>
      <c r="E31" s="269"/>
      <c r="F31" s="269"/>
      <c r="G31" s="269"/>
      <c r="H31" s="269"/>
      <c r="I31" s="136">
        <v>24</v>
      </c>
      <c r="J31" s="137">
        <f>SUM(J28:J30)</f>
        <v>27481</v>
      </c>
      <c r="K31" s="138">
        <f>SUM(K28:K30)</f>
        <v>1687334</v>
      </c>
    </row>
    <row r="32" spans="1:11" ht="12.75">
      <c r="A32" s="268" t="s">
        <v>38</v>
      </c>
      <c r="B32" s="269"/>
      <c r="C32" s="269"/>
      <c r="D32" s="269"/>
      <c r="E32" s="269"/>
      <c r="F32" s="269"/>
      <c r="G32" s="269"/>
      <c r="H32" s="269"/>
      <c r="I32" s="136">
        <v>25</v>
      </c>
      <c r="J32" s="137">
        <f>IF(J27&gt;J31,J27-J31,0)</f>
        <v>5775243</v>
      </c>
      <c r="K32" s="138">
        <f>IF(K27&gt;K31,K27-K31,0)</f>
        <v>1840848</v>
      </c>
    </row>
    <row r="33" spans="1:11" ht="12.75">
      <c r="A33" s="268" t="s">
        <v>39</v>
      </c>
      <c r="B33" s="269"/>
      <c r="C33" s="269"/>
      <c r="D33" s="269"/>
      <c r="E33" s="269"/>
      <c r="F33" s="269"/>
      <c r="G33" s="269"/>
      <c r="H33" s="269"/>
      <c r="I33" s="136">
        <v>26</v>
      </c>
      <c r="J33" s="137">
        <f>IF(J31&gt;J27,J31-J27,0)</f>
        <v>0</v>
      </c>
      <c r="K33" s="138">
        <f>IF(K31&gt;K27,K31-K27,0)</f>
        <v>0</v>
      </c>
    </row>
    <row r="34" spans="1:11" ht="12.75">
      <c r="A34" s="211" t="s">
        <v>159</v>
      </c>
      <c r="B34" s="212"/>
      <c r="C34" s="212"/>
      <c r="D34" s="212"/>
      <c r="E34" s="212"/>
      <c r="F34" s="212"/>
      <c r="G34" s="212"/>
      <c r="H34" s="212"/>
      <c r="I34" s="272"/>
      <c r="J34" s="272"/>
      <c r="K34" s="273"/>
    </row>
    <row r="35" spans="1:11" ht="12.75">
      <c r="A35" s="219" t="s">
        <v>173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>
        <v>23251200</v>
      </c>
      <c r="K35" s="7"/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17750573</v>
      </c>
      <c r="K36" s="7">
        <v>32351364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68" t="s">
        <v>68</v>
      </c>
      <c r="B38" s="269"/>
      <c r="C38" s="269"/>
      <c r="D38" s="269"/>
      <c r="E38" s="269"/>
      <c r="F38" s="269"/>
      <c r="G38" s="269"/>
      <c r="H38" s="269"/>
      <c r="I38" s="136">
        <v>30</v>
      </c>
      <c r="J38" s="137">
        <f>SUM(J35:J37)</f>
        <v>41001773</v>
      </c>
      <c r="K38" s="138">
        <f>SUM(K35:K37)</f>
        <v>32351364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/>
      <c r="K39" s="7"/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16411415</v>
      </c>
      <c r="K43" s="7">
        <v>28846004</v>
      </c>
    </row>
    <row r="44" spans="1:11" ht="12.75">
      <c r="A44" s="268" t="s">
        <v>69</v>
      </c>
      <c r="B44" s="269"/>
      <c r="C44" s="269"/>
      <c r="D44" s="269"/>
      <c r="E44" s="269"/>
      <c r="F44" s="269"/>
      <c r="G44" s="269"/>
      <c r="H44" s="269"/>
      <c r="I44" s="136">
        <v>36</v>
      </c>
      <c r="J44" s="137">
        <f>SUM(J39:J43)</f>
        <v>16411415</v>
      </c>
      <c r="K44" s="138">
        <f>SUM(K39:K43)</f>
        <v>28846004</v>
      </c>
    </row>
    <row r="45" spans="1:11" ht="12.75">
      <c r="A45" s="268" t="s">
        <v>17</v>
      </c>
      <c r="B45" s="269"/>
      <c r="C45" s="269"/>
      <c r="D45" s="269"/>
      <c r="E45" s="269"/>
      <c r="F45" s="269"/>
      <c r="G45" s="269"/>
      <c r="H45" s="269"/>
      <c r="I45" s="136">
        <v>37</v>
      </c>
      <c r="J45" s="137">
        <f>IF(J38&gt;J44,J38-J44,0)</f>
        <v>24590358</v>
      </c>
      <c r="K45" s="138">
        <f>IF(K38&gt;K44,K38-K44,0)</f>
        <v>3505360</v>
      </c>
    </row>
    <row r="46" spans="1:11" ht="12.75">
      <c r="A46" s="268" t="s">
        <v>18</v>
      </c>
      <c r="B46" s="269"/>
      <c r="C46" s="269"/>
      <c r="D46" s="269"/>
      <c r="E46" s="269"/>
      <c r="F46" s="269"/>
      <c r="G46" s="269"/>
      <c r="H46" s="269"/>
      <c r="I46" s="136">
        <v>38</v>
      </c>
      <c r="J46" s="137">
        <f>IF(J44&gt;J38,J44-J38,0)</f>
        <v>0</v>
      </c>
      <c r="K46" s="138">
        <f>IF(K44&gt;K38,K44-K38,0)</f>
        <v>0</v>
      </c>
    </row>
    <row r="47" spans="1:11" ht="12.75">
      <c r="A47" s="270" t="s">
        <v>70</v>
      </c>
      <c r="B47" s="271"/>
      <c r="C47" s="271"/>
      <c r="D47" s="271"/>
      <c r="E47" s="271"/>
      <c r="F47" s="271"/>
      <c r="G47" s="271"/>
      <c r="H47" s="271"/>
      <c r="I47" s="136">
        <v>39</v>
      </c>
      <c r="J47" s="137">
        <f>IF(J19-J20+J32-J33+J45-J46&gt;0,J19-J20+J32-J33+J45-J46,0)</f>
        <v>28867315</v>
      </c>
      <c r="K47" s="138">
        <f>IF(K19-K20+K32-K33+K45-K46&gt;0,K19-K20+K32-K33+K45-K46,0)</f>
        <v>0</v>
      </c>
    </row>
    <row r="48" spans="1:11" ht="12.75">
      <c r="A48" s="270" t="s">
        <v>71</v>
      </c>
      <c r="B48" s="271"/>
      <c r="C48" s="271"/>
      <c r="D48" s="271"/>
      <c r="E48" s="271"/>
      <c r="F48" s="271"/>
      <c r="G48" s="271"/>
      <c r="H48" s="271"/>
      <c r="I48" s="136">
        <v>40</v>
      </c>
      <c r="J48" s="137">
        <f>IF(J20-J19+J33-J32+J46-J45&gt;0,J20-J19+J33-J32+J46-J45,0)</f>
        <v>0</v>
      </c>
      <c r="K48" s="138">
        <f>IF(K20-K19+K33-K32+K46-K45&gt;0,K20-K19+K33-K32+K46-K45,0)</f>
        <v>6387407</v>
      </c>
    </row>
    <row r="49" spans="1:11" ht="12.75">
      <c r="A49" s="219" t="s">
        <v>160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31218915</v>
      </c>
      <c r="K49" s="7">
        <v>29845151</v>
      </c>
    </row>
    <row r="50" spans="1:11" ht="12.75">
      <c r="A50" s="219" t="s">
        <v>174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28867315</v>
      </c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>
        <v>6387407</v>
      </c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v>60086230</v>
      </c>
      <c r="K52" s="61">
        <v>23457744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277</v>
      </c>
      <c r="J4" s="67" t="s">
        <v>316</v>
      </c>
      <c r="K4" s="67" t="s">
        <v>317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72">
        <v>2</v>
      </c>
      <c r="J5" s="73" t="s">
        <v>281</v>
      </c>
      <c r="K5" s="73" t="s">
        <v>282</v>
      </c>
    </row>
    <row r="6" spans="1:11" ht="12.75">
      <c r="A6" s="211" t="s">
        <v>155</v>
      </c>
      <c r="B6" s="212"/>
      <c r="C6" s="212"/>
      <c r="D6" s="212"/>
      <c r="E6" s="212"/>
      <c r="F6" s="212"/>
      <c r="G6" s="212"/>
      <c r="H6" s="212"/>
      <c r="I6" s="272"/>
      <c r="J6" s="272"/>
      <c r="K6" s="273"/>
    </row>
    <row r="7" spans="1:11" ht="12.75">
      <c r="A7" s="219" t="s">
        <v>198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197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108</v>
      </c>
      <c r="B20" s="287"/>
      <c r="C20" s="287"/>
      <c r="D20" s="287"/>
      <c r="E20" s="287"/>
      <c r="F20" s="287"/>
      <c r="G20" s="287"/>
      <c r="H20" s="28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4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158</v>
      </c>
      <c r="B22" s="212"/>
      <c r="C22" s="212"/>
      <c r="D22" s="212"/>
      <c r="E22" s="212"/>
      <c r="F22" s="212"/>
      <c r="G22" s="212"/>
      <c r="H22" s="212"/>
      <c r="I22" s="272"/>
      <c r="J22" s="272"/>
      <c r="K22" s="273"/>
    </row>
    <row r="23" spans="1:11" ht="12.75">
      <c r="A23" s="219" t="s">
        <v>164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165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318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319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166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159</v>
      </c>
      <c r="B35" s="212"/>
      <c r="C35" s="212"/>
      <c r="D35" s="212"/>
      <c r="E35" s="212"/>
      <c r="F35" s="212"/>
      <c r="G35" s="212"/>
      <c r="H35" s="212"/>
      <c r="I35" s="272">
        <v>0</v>
      </c>
      <c r="J35" s="272"/>
      <c r="K35" s="273"/>
    </row>
    <row r="36" spans="1:11" ht="12.75">
      <c r="A36" s="219" t="s">
        <v>173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161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162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160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175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176</v>
      </c>
      <c r="B53" s="235"/>
      <c r="C53" s="235"/>
      <c r="D53" s="235"/>
      <c r="E53" s="235"/>
      <c r="F53" s="235"/>
      <c r="G53" s="235"/>
      <c r="H53" s="23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22" sqref="M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307" t="s">
        <v>279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5"/>
    </row>
    <row r="2" spans="1:12" ht="15.75">
      <c r="A2" s="42"/>
      <c r="B2" s="74"/>
      <c r="C2" s="292" t="s">
        <v>280</v>
      </c>
      <c r="D2" s="292"/>
      <c r="E2" s="77">
        <v>40909</v>
      </c>
      <c r="F2" s="43" t="s">
        <v>248</v>
      </c>
      <c r="G2" s="293">
        <v>41182</v>
      </c>
      <c r="H2" s="294"/>
      <c r="I2" s="74"/>
      <c r="J2" s="74"/>
      <c r="K2" s="74"/>
      <c r="L2" s="78"/>
    </row>
    <row r="3" spans="1:12" ht="12.75">
      <c r="A3" s="279" t="s">
        <v>332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  <c r="L3" s="78"/>
    </row>
    <row r="4" spans="1:11" ht="23.25">
      <c r="A4" s="295" t="s">
        <v>59</v>
      </c>
      <c r="B4" s="295"/>
      <c r="C4" s="295"/>
      <c r="D4" s="295"/>
      <c r="E4" s="295"/>
      <c r="F4" s="295"/>
      <c r="G4" s="295"/>
      <c r="H4" s="295"/>
      <c r="I4" s="81" t="s">
        <v>303</v>
      </c>
      <c r="J4" s="82" t="s">
        <v>150</v>
      </c>
      <c r="K4" s="82" t="s">
        <v>151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84">
        <v>2</v>
      </c>
      <c r="J5" s="83" t="s">
        <v>281</v>
      </c>
      <c r="K5" s="83" t="s">
        <v>282</v>
      </c>
    </row>
    <row r="6" spans="1:11" ht="12.75">
      <c r="A6" s="297" t="s">
        <v>283</v>
      </c>
      <c r="B6" s="298"/>
      <c r="C6" s="298"/>
      <c r="D6" s="298"/>
      <c r="E6" s="298"/>
      <c r="F6" s="298"/>
      <c r="G6" s="298"/>
      <c r="H6" s="298"/>
      <c r="I6" s="44">
        <v>1</v>
      </c>
      <c r="J6" s="45">
        <v>323706800</v>
      </c>
      <c r="K6" s="45">
        <v>323706800</v>
      </c>
    </row>
    <row r="7" spans="1:11" ht="12.75">
      <c r="A7" s="297" t="s">
        <v>284</v>
      </c>
      <c r="B7" s="298"/>
      <c r="C7" s="298"/>
      <c r="D7" s="298"/>
      <c r="E7" s="298"/>
      <c r="F7" s="298"/>
      <c r="G7" s="298"/>
      <c r="H7" s="298"/>
      <c r="I7" s="44">
        <v>2</v>
      </c>
      <c r="J7" s="46"/>
      <c r="K7" s="46"/>
    </row>
    <row r="8" spans="1:11" ht="12.75">
      <c r="A8" s="297" t="s">
        <v>285</v>
      </c>
      <c r="B8" s="298"/>
      <c r="C8" s="298"/>
      <c r="D8" s="298"/>
      <c r="E8" s="298"/>
      <c r="F8" s="298"/>
      <c r="G8" s="298"/>
      <c r="H8" s="298"/>
      <c r="I8" s="44">
        <v>3</v>
      </c>
      <c r="J8" s="46"/>
      <c r="K8" s="46"/>
    </row>
    <row r="9" spans="1:11" ht="12.75">
      <c r="A9" s="297" t="s">
        <v>286</v>
      </c>
      <c r="B9" s="298"/>
      <c r="C9" s="298"/>
      <c r="D9" s="298"/>
      <c r="E9" s="298"/>
      <c r="F9" s="298"/>
      <c r="G9" s="298"/>
      <c r="H9" s="298"/>
      <c r="I9" s="44">
        <v>4</v>
      </c>
      <c r="J9" s="46">
        <v>-55697646</v>
      </c>
      <c r="K9" s="46">
        <v>-51354571</v>
      </c>
    </row>
    <row r="10" spans="1:11" ht="12.75">
      <c r="A10" s="297" t="s">
        <v>287</v>
      </c>
      <c r="B10" s="298"/>
      <c r="C10" s="298"/>
      <c r="D10" s="298"/>
      <c r="E10" s="298"/>
      <c r="F10" s="298"/>
      <c r="G10" s="298"/>
      <c r="H10" s="298"/>
      <c r="I10" s="44">
        <v>5</v>
      </c>
      <c r="J10" s="46">
        <v>4343075</v>
      </c>
      <c r="K10" s="46">
        <v>3072686</v>
      </c>
    </row>
    <row r="11" spans="1:11" ht="12.75">
      <c r="A11" s="297" t="s">
        <v>288</v>
      </c>
      <c r="B11" s="298"/>
      <c r="C11" s="298"/>
      <c r="D11" s="298"/>
      <c r="E11" s="298"/>
      <c r="F11" s="298"/>
      <c r="G11" s="298"/>
      <c r="H11" s="298"/>
      <c r="I11" s="44">
        <v>6</v>
      </c>
      <c r="J11" s="46"/>
      <c r="K11" s="46"/>
    </row>
    <row r="12" spans="1:11" ht="12.75">
      <c r="A12" s="297" t="s">
        <v>289</v>
      </c>
      <c r="B12" s="298"/>
      <c r="C12" s="298"/>
      <c r="D12" s="298"/>
      <c r="E12" s="298"/>
      <c r="F12" s="298"/>
      <c r="G12" s="298"/>
      <c r="H12" s="298"/>
      <c r="I12" s="44">
        <v>7</v>
      </c>
      <c r="J12" s="46"/>
      <c r="K12" s="46"/>
    </row>
    <row r="13" spans="1:11" ht="12.75">
      <c r="A13" s="297" t="s">
        <v>290</v>
      </c>
      <c r="B13" s="298"/>
      <c r="C13" s="298"/>
      <c r="D13" s="298"/>
      <c r="E13" s="298"/>
      <c r="F13" s="298"/>
      <c r="G13" s="298"/>
      <c r="H13" s="298"/>
      <c r="I13" s="44">
        <v>8</v>
      </c>
      <c r="J13" s="46"/>
      <c r="K13" s="46"/>
    </row>
    <row r="14" spans="1:11" ht="12.75">
      <c r="A14" s="297" t="s">
        <v>291</v>
      </c>
      <c r="B14" s="298"/>
      <c r="C14" s="298"/>
      <c r="D14" s="298"/>
      <c r="E14" s="298"/>
      <c r="F14" s="298"/>
      <c r="G14" s="298"/>
      <c r="H14" s="298"/>
      <c r="I14" s="44">
        <v>9</v>
      </c>
      <c r="J14" s="46"/>
      <c r="K14" s="46"/>
    </row>
    <row r="15" spans="1:11" ht="12.75">
      <c r="A15" s="299" t="s">
        <v>292</v>
      </c>
      <c r="B15" s="300"/>
      <c r="C15" s="300"/>
      <c r="D15" s="300"/>
      <c r="E15" s="300"/>
      <c r="F15" s="300"/>
      <c r="G15" s="300"/>
      <c r="H15" s="300"/>
      <c r="I15" s="44">
        <v>10</v>
      </c>
      <c r="J15" s="79">
        <f>SUM(J6:J14)</f>
        <v>272352229</v>
      </c>
      <c r="K15" s="79">
        <f>SUM(K6:K14)</f>
        <v>275424915</v>
      </c>
    </row>
    <row r="16" spans="1:11" ht="12.75">
      <c r="A16" s="297" t="s">
        <v>293</v>
      </c>
      <c r="B16" s="298"/>
      <c r="C16" s="298"/>
      <c r="D16" s="298"/>
      <c r="E16" s="298"/>
      <c r="F16" s="298"/>
      <c r="G16" s="298"/>
      <c r="H16" s="298"/>
      <c r="I16" s="44">
        <v>11</v>
      </c>
      <c r="J16" s="46"/>
      <c r="K16" s="46"/>
    </row>
    <row r="17" spans="1:11" ht="12.75">
      <c r="A17" s="297" t="s">
        <v>294</v>
      </c>
      <c r="B17" s="298"/>
      <c r="C17" s="298"/>
      <c r="D17" s="298"/>
      <c r="E17" s="298"/>
      <c r="F17" s="298"/>
      <c r="G17" s="298"/>
      <c r="H17" s="298"/>
      <c r="I17" s="44">
        <v>12</v>
      </c>
      <c r="J17" s="46"/>
      <c r="K17" s="46"/>
    </row>
    <row r="18" spans="1:11" ht="12.75">
      <c r="A18" s="297" t="s">
        <v>295</v>
      </c>
      <c r="B18" s="298"/>
      <c r="C18" s="298"/>
      <c r="D18" s="298"/>
      <c r="E18" s="298"/>
      <c r="F18" s="298"/>
      <c r="G18" s="298"/>
      <c r="H18" s="298"/>
      <c r="I18" s="44">
        <v>13</v>
      </c>
      <c r="J18" s="46"/>
      <c r="K18" s="46"/>
    </row>
    <row r="19" spans="1:11" ht="12.75">
      <c r="A19" s="297" t="s">
        <v>296</v>
      </c>
      <c r="B19" s="298"/>
      <c r="C19" s="298"/>
      <c r="D19" s="298"/>
      <c r="E19" s="298"/>
      <c r="F19" s="298"/>
      <c r="G19" s="298"/>
      <c r="H19" s="298"/>
      <c r="I19" s="44">
        <v>14</v>
      </c>
      <c r="J19" s="46"/>
      <c r="K19" s="46"/>
    </row>
    <row r="20" spans="1:11" ht="12.75">
      <c r="A20" s="297" t="s">
        <v>297</v>
      </c>
      <c r="B20" s="298"/>
      <c r="C20" s="298"/>
      <c r="D20" s="298"/>
      <c r="E20" s="298"/>
      <c r="F20" s="298"/>
      <c r="G20" s="298"/>
      <c r="H20" s="298"/>
      <c r="I20" s="44">
        <v>15</v>
      </c>
      <c r="J20" s="46"/>
      <c r="K20" s="46"/>
    </row>
    <row r="21" spans="1:11" ht="12.75">
      <c r="A21" s="297" t="s">
        <v>298</v>
      </c>
      <c r="B21" s="298"/>
      <c r="C21" s="298"/>
      <c r="D21" s="298"/>
      <c r="E21" s="298"/>
      <c r="F21" s="298"/>
      <c r="G21" s="298"/>
      <c r="H21" s="298"/>
      <c r="I21" s="44">
        <v>16</v>
      </c>
      <c r="J21" s="46">
        <v>4343075</v>
      </c>
      <c r="K21" s="46">
        <v>3072686</v>
      </c>
    </row>
    <row r="22" spans="1:11" ht="12.75">
      <c r="A22" s="299" t="s">
        <v>299</v>
      </c>
      <c r="B22" s="300"/>
      <c r="C22" s="300"/>
      <c r="D22" s="300"/>
      <c r="E22" s="300"/>
      <c r="F22" s="300"/>
      <c r="G22" s="300"/>
      <c r="H22" s="300"/>
      <c r="I22" s="44">
        <v>17</v>
      </c>
      <c r="J22" s="80">
        <f>SUM(J16:J21)</f>
        <v>4343075</v>
      </c>
      <c r="K22" s="80">
        <f>SUM(K16:K21)</f>
        <v>3072686</v>
      </c>
    </row>
    <row r="23" spans="1:11" ht="12.75">
      <c r="A23" s="309"/>
      <c r="B23" s="310"/>
      <c r="C23" s="310"/>
      <c r="D23" s="310"/>
      <c r="E23" s="310"/>
      <c r="F23" s="310"/>
      <c r="G23" s="310"/>
      <c r="H23" s="310"/>
      <c r="I23" s="311"/>
      <c r="J23" s="311"/>
      <c r="K23" s="312"/>
    </row>
    <row r="24" spans="1:11" ht="12.75">
      <c r="A24" s="301" t="s">
        <v>300</v>
      </c>
      <c r="B24" s="302"/>
      <c r="C24" s="302"/>
      <c r="D24" s="302"/>
      <c r="E24" s="302"/>
      <c r="F24" s="302"/>
      <c r="G24" s="302"/>
      <c r="H24" s="302"/>
      <c r="I24" s="47">
        <v>18</v>
      </c>
      <c r="J24" s="45"/>
      <c r="K24" s="45"/>
    </row>
    <row r="25" spans="1:11" ht="17.25" customHeight="1">
      <c r="A25" s="303" t="s">
        <v>301</v>
      </c>
      <c r="B25" s="304"/>
      <c r="C25" s="304"/>
      <c r="D25" s="304"/>
      <c r="E25" s="304"/>
      <c r="F25" s="304"/>
      <c r="G25" s="304"/>
      <c r="H25" s="304"/>
      <c r="I25" s="48">
        <v>19</v>
      </c>
      <c r="J25" s="80"/>
      <c r="K25" s="80"/>
    </row>
    <row r="26" spans="1:11" ht="30" customHeight="1">
      <c r="A26" s="305" t="s">
        <v>302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278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314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2012-10-30T16:37:25Z</cp:lastPrinted>
  <dcterms:created xsi:type="dcterms:W3CDTF">2008-10-17T11:51:54Z</dcterms:created>
  <dcterms:modified xsi:type="dcterms:W3CDTF">2012-10-30T18:29:55Z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